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" windowWidth="15480" windowHeight="11640" firstSheet="2" activeTab="2"/>
  </bookViews>
  <sheets>
    <sheet name="Лист3" sheetId="1" r:id="rId1"/>
    <sheet name="черновик" sheetId="2" r:id="rId2"/>
    <sheet name="Лист1" sheetId="3" r:id="rId3"/>
    <sheet name="копия" sheetId="4" r:id="rId4"/>
  </sheets>
  <definedNames>
    <definedName name="_xlnm.Print_Area" localSheetId="0">'Лист3'!$A$1:$O$83</definedName>
  </definedNames>
  <calcPr fullCalcOnLoad="1"/>
</workbook>
</file>

<file path=xl/sharedStrings.xml><?xml version="1.0" encoding="utf-8"?>
<sst xmlns="http://schemas.openxmlformats.org/spreadsheetml/2006/main" count="1520" uniqueCount="521">
  <si>
    <t>"Согласовано"</t>
  </si>
  <si>
    <t>Префект Северо-восточного</t>
  </si>
  <si>
    <t>Глава управы</t>
  </si>
  <si>
    <t>административного округв города Москвы</t>
  </si>
  <si>
    <t>Алтуфьевского района города Москвы</t>
  </si>
  <si>
    <t>__________________ С.Л. Киржаков</t>
  </si>
  <si>
    <t>ЕЖЕГОДНЫЙ ПЛАН-ГРАФИК</t>
  </si>
  <si>
    <t xml:space="preserve">размещения заказов на поставки товаров, выполнение работ, оказание услуг для нужд </t>
  </si>
  <si>
    <t xml:space="preserve"> Алтуфьевского района </t>
  </si>
  <si>
    <t>Наименование заказчика</t>
  </si>
  <si>
    <t>управа Алтуфьевского района</t>
  </si>
  <si>
    <t>Юридический адрес, телефон, электронная почта заказчика</t>
  </si>
  <si>
    <t>127549, г. Москва, Алтуфьевское ш., д.56а, (499) 902-50-27, mars-alt@yandex.ru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</si>
  <si>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</si>
  <si>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</si>
  <si>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</si>
  <si>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</si>
  <si>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</si>
  <si>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</si>
  <si>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</si>
  <si>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</si>
  <si>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</si>
  <si>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</si>
  <si>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</si>
  <si>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</si>
  <si>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</si>
  <si>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</si>
  <si>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</si>
  <si>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</si>
  <si>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</si>
  <si>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</si>
  <si>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</si>
  <si>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Исп. Коровина П.М. (499) 901-07-11</t>
  </si>
  <si>
    <t>"___"_______________201_ г.</t>
  </si>
  <si>
    <t>Приложение</t>
  </si>
  <si>
    <t>к Распоряжению управы</t>
  </si>
  <si>
    <t>№ _____ от "___"_________2013г.</t>
  </si>
  <si>
    <t>"Утверждаю"</t>
  </si>
  <si>
    <t>___________________ В.Ю. Виноградов</t>
  </si>
  <si>
    <t>Итого</t>
  </si>
  <si>
    <t xml:space="preserve"> на 2014 год</t>
  </si>
  <si>
    <t>КПГЗ</t>
  </si>
  <si>
    <t>Приобретение спортивного оборудования</t>
  </si>
  <si>
    <t>в соответствии с ТЗ</t>
  </si>
  <si>
    <t>АЭФ</t>
  </si>
  <si>
    <t>1102 10А0304 244 310</t>
  </si>
  <si>
    <t>Приобретение спортивного инвентаря (лыжи)</t>
  </si>
  <si>
    <t>шт.</t>
  </si>
  <si>
    <t>1102 10А0304 244 340</t>
  </si>
  <si>
    <t>01.08.02.03.01.01</t>
  </si>
  <si>
    <t>Приобретение спортивной формы</t>
  </si>
  <si>
    <t>1102 35Е0101 244 310</t>
  </si>
  <si>
    <t>0309 35Е0101 244 310</t>
  </si>
  <si>
    <t>75.22.410</t>
  </si>
  <si>
    <t>36.63.991</t>
  </si>
  <si>
    <t>01.16.19</t>
  </si>
  <si>
    <t>Стенды</t>
  </si>
  <si>
    <t>1006 35Е0101 244 290</t>
  </si>
  <si>
    <t>01.21.02</t>
  </si>
  <si>
    <t>1204 35Е0101 244 310</t>
  </si>
  <si>
    <t>01.16.18.03</t>
  </si>
  <si>
    <t>Приобретение стендов</t>
  </si>
  <si>
    <t>0113 31Е0101 244 340</t>
  </si>
  <si>
    <t>Приобретение канцтоваров</t>
  </si>
  <si>
    <t>0113 35Е0101 244 340</t>
  </si>
  <si>
    <t>Приобретение  товаров для хозяйственных нужд</t>
  </si>
  <si>
    <t>0113 35Е0101 244 310</t>
  </si>
  <si>
    <t>1006 35Е0101 244 222</t>
  </si>
  <si>
    <t>Аренда автобусов</t>
  </si>
  <si>
    <t>36.40.110</t>
  </si>
  <si>
    <t>01.08.01.19.01.03</t>
  </si>
  <si>
    <t>36.4</t>
  </si>
  <si>
    <t>01.08.01.01.08</t>
  </si>
  <si>
    <t>1102 10А0304 244 290</t>
  </si>
  <si>
    <t>36.40.991</t>
  </si>
  <si>
    <t xml:space="preserve">Приобретение спортивной наградной атрибутики </t>
  </si>
  <si>
    <t xml:space="preserve">ед. </t>
  </si>
  <si>
    <t>1102 10А0900 243 225</t>
  </si>
  <si>
    <t>45.21.732</t>
  </si>
  <si>
    <t>02.05.05.03.01.03</t>
  </si>
  <si>
    <t>Капитальный ремонт спортивных площадок</t>
  </si>
  <si>
    <t>ед.</t>
  </si>
  <si>
    <t>1204 35Е0101 244 226</t>
  </si>
  <si>
    <t>92.11.480</t>
  </si>
  <si>
    <t>02.17.05.01.03.02</t>
  </si>
  <si>
    <t>Создание фильма</t>
  </si>
  <si>
    <t>1102 10А0304 244 222</t>
  </si>
  <si>
    <t>60.23.110</t>
  </si>
  <si>
    <t>03.33.01.01.01</t>
  </si>
  <si>
    <t>1102 10А0304 244 226</t>
  </si>
  <si>
    <t>92.62.360</t>
  </si>
  <si>
    <t>03.18.12</t>
  </si>
  <si>
    <t>Проведение спортивных мероприятий во 2 полугодии</t>
  </si>
  <si>
    <t>21.12.230</t>
  </si>
  <si>
    <t>Приобретение мебели(столы, шкафы)</t>
  </si>
  <si>
    <t>36.12.990</t>
  </si>
  <si>
    <t>01.16.03.15</t>
  </si>
  <si>
    <t>0314 35Е0101 244 225</t>
  </si>
  <si>
    <t>75.14.330</t>
  </si>
  <si>
    <t>03.08.07.01.01.02</t>
  </si>
  <si>
    <t>Уборка помещений</t>
  </si>
  <si>
    <t>03.07.01.01.02.05.14</t>
  </si>
  <si>
    <t>Эксплуатационные услуги</t>
  </si>
  <si>
    <t>18.24.221</t>
  </si>
  <si>
    <t>1204 35Е0101 244 225</t>
  </si>
  <si>
    <t>52.74.570</t>
  </si>
  <si>
    <r>
      <t>02.06.05</t>
    </r>
    <r>
      <rPr>
        <sz val="11"/>
        <color indexed="9"/>
        <rFont val="Times New Roman"/>
        <family val="1"/>
      </rPr>
      <t>.</t>
    </r>
  </si>
  <si>
    <t>Ремонт стендов</t>
  </si>
  <si>
    <t>0314 35Е0101 244 221</t>
  </si>
  <si>
    <t>Услуги связи</t>
  </si>
  <si>
    <t>мес.</t>
  </si>
  <si>
    <t>усл.</t>
  </si>
  <si>
    <t>0314 35Е0101 244 223</t>
  </si>
  <si>
    <t>0314 35Е0101 244 226</t>
  </si>
  <si>
    <t>Присоединение к электрическим сетям</t>
  </si>
  <si>
    <t>0314 35Е0101 244 340</t>
  </si>
  <si>
    <t>0412 35Е0101 244 225</t>
  </si>
  <si>
    <t>Ремонт стеллы</t>
  </si>
  <si>
    <t>0412 35Е0101 244 226</t>
  </si>
  <si>
    <t>Оформление территории района</t>
  </si>
  <si>
    <t>0412 35Е0101 244 340</t>
  </si>
  <si>
    <t>Закупка элементов праздничного оформления</t>
  </si>
  <si>
    <t>0503 35Е0101 244 225</t>
  </si>
  <si>
    <t>Обработка открытых водоемов</t>
  </si>
  <si>
    <t>74.70.130</t>
  </si>
  <si>
    <t>03.08.08.</t>
  </si>
  <si>
    <t>0707 35Е0101 244 226</t>
  </si>
  <si>
    <t>ПСД на капитальный ремонт нежилых помещений</t>
  </si>
  <si>
    <t>74.20.120</t>
  </si>
  <si>
    <t>03.06.01.01.01</t>
  </si>
  <si>
    <t>0707 35Е0101 244 290</t>
  </si>
  <si>
    <t>Приобретение цветов</t>
  </si>
  <si>
    <t>25.23.810</t>
  </si>
  <si>
    <t>02.17.02.02.03</t>
  </si>
  <si>
    <t>75.14.110</t>
  </si>
  <si>
    <t>03.17.05.04</t>
  </si>
  <si>
    <t>45.21.817</t>
  </si>
  <si>
    <t>02.06.03.</t>
  </si>
  <si>
    <t>0804 35У0101 244 222</t>
  </si>
  <si>
    <t>03.31.04</t>
  </si>
  <si>
    <t>0804 35Е0101 244 226</t>
  </si>
  <si>
    <t>0804 35Е0101 244 290</t>
  </si>
  <si>
    <t>22.15.120</t>
  </si>
  <si>
    <t>ед</t>
  </si>
  <si>
    <t>92.02.230</t>
  </si>
  <si>
    <t>03.17.01.10.03</t>
  </si>
  <si>
    <t>Проведений праздничный мероприятий (2 полугодие)</t>
  </si>
  <si>
    <t>1003 35Е0101 323 225</t>
  </si>
  <si>
    <t>45.21.112</t>
  </si>
  <si>
    <t>02.06.01.01.01.04</t>
  </si>
  <si>
    <t>Ремонт квартир инвалидов и ветеранов ВОВ</t>
  </si>
  <si>
    <t>1003 35Е0101 323 262</t>
  </si>
  <si>
    <t>ТДП</t>
  </si>
  <si>
    <t>1006 35Е0101 244 223</t>
  </si>
  <si>
    <t>1006 35Е0101 244 225</t>
  </si>
  <si>
    <t>1006 35Е0101 244 226</t>
  </si>
  <si>
    <t>1006 31Е0101 244 340</t>
  </si>
  <si>
    <t>01.15.01.01.01.03.01</t>
  </si>
  <si>
    <t>36.11.140</t>
  </si>
  <si>
    <t>03.12.08.07</t>
  </si>
  <si>
    <t>Подписка на периодические издания</t>
  </si>
  <si>
    <t>Экскурсии в рамках проведения праздничных мероприятий</t>
  </si>
  <si>
    <t>февраль 2014</t>
  </si>
  <si>
    <t>ноябрь 2014</t>
  </si>
  <si>
    <t>декабрь 2014</t>
  </si>
  <si>
    <t>май           2014</t>
  </si>
  <si>
    <t>январь 2014</t>
  </si>
  <si>
    <t>Прведение благотворительных чаепитий</t>
  </si>
  <si>
    <t>Приобретение продовольственных наборов</t>
  </si>
  <si>
    <t>январь 2015</t>
  </si>
  <si>
    <t>декабрь 2015</t>
  </si>
  <si>
    <t>85.31.110</t>
  </si>
  <si>
    <t>03.39.01.01</t>
  </si>
  <si>
    <t>Обслуживание сайта</t>
  </si>
  <si>
    <t>Ремонт помещений</t>
  </si>
  <si>
    <t>помещ.</t>
  </si>
  <si>
    <t>74.60.310</t>
  </si>
  <si>
    <t>02.05.01.01.02.05.03</t>
  </si>
  <si>
    <t>Электроэнергия</t>
  </si>
  <si>
    <t>транспорт</t>
  </si>
  <si>
    <t>охрана</t>
  </si>
  <si>
    <t>мгтс</t>
  </si>
  <si>
    <t>Корпоративная правительственная связь</t>
  </si>
  <si>
    <t>Ростелеком</t>
  </si>
  <si>
    <t>МТС</t>
  </si>
  <si>
    <t>Коммунальные услуги</t>
  </si>
  <si>
    <t>0113 35Б0105 244 223</t>
  </si>
  <si>
    <t>0113 35Б0105 244 222</t>
  </si>
  <si>
    <t>0113 35Б0105 244 226</t>
  </si>
  <si>
    <t>0113 35Б0105 244 221</t>
  </si>
  <si>
    <t>0113 35Б0105 244 225</t>
  </si>
  <si>
    <t>Обслуживание технических средств пультовой охраны</t>
  </si>
  <si>
    <t>Пультовая охрана объекта</t>
  </si>
  <si>
    <t>Обслуживание автоматической системы пожарной сигнализации</t>
  </si>
  <si>
    <t>Сервисное обслуживание ксекроксов</t>
  </si>
  <si>
    <t>Ремонт кондиционеров</t>
  </si>
  <si>
    <t>Услуги по мытью окон</t>
  </si>
  <si>
    <t>Утилизация ОС</t>
  </si>
  <si>
    <t>Услуги БТИ</t>
  </si>
  <si>
    <t>порт.пост.</t>
  </si>
  <si>
    <t>обучение пож. Безопасности</t>
  </si>
  <si>
    <t>установка пож. Сигнализации</t>
  </si>
  <si>
    <t>Услуги специализированных организаций по проведению конкурсов</t>
  </si>
  <si>
    <t>Бланки организации</t>
  </si>
  <si>
    <t>Картриджи</t>
  </si>
  <si>
    <t>Зап.части к копировальной технике</t>
  </si>
  <si>
    <t>марки</t>
  </si>
  <si>
    <t xml:space="preserve">0804 09Г0703 244 221 </t>
  </si>
  <si>
    <t>1006 35Е0101 244 221</t>
  </si>
  <si>
    <t xml:space="preserve">0804 09Г0703 244 223 </t>
  </si>
  <si>
    <t xml:space="preserve">0804 09Г0703 244 225 </t>
  </si>
  <si>
    <t>Эксплуатационные расходы</t>
  </si>
  <si>
    <t>ПСД</t>
  </si>
  <si>
    <t>1102 10А0900 243 226</t>
  </si>
  <si>
    <t>74.84</t>
  </si>
  <si>
    <t>74.70.1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</si>
  <si>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</si>
  <si>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</si>
  <si>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</si>
  <si>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</si>
  <si>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</si>
  <si>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Открытый конкурс</t>
  </si>
  <si>
    <t>85.11.1</t>
  </si>
  <si>
    <t>Оказание услуг по комплексному медицинскому обслуживанию муниципальных служащих и членов их семей</t>
  </si>
  <si>
    <t>900 0804 35Е0105 244 226</t>
  </si>
  <si>
    <t>Оказание услуг по организации и проведению местных праздничных мероприятий для жителей муниципального округа Алтуфьевский во II полугодии 2014 г.</t>
  </si>
  <si>
    <t>900 1202 35Е0103 244 226</t>
  </si>
  <si>
    <t>900 0104 31Б0105 244 310</t>
  </si>
  <si>
    <t>51.47.23</t>
  </si>
  <si>
    <t>Запрос котировок</t>
  </si>
  <si>
    <t>40.10.2; 40.30.3; 41.00.2; 70.32.2</t>
  </si>
  <si>
    <t xml:space="preserve">Оказание коммунальных и эксплуатационных услуг в нежилом помещении по адресу: Алтуфьевское ш., 56А </t>
  </si>
  <si>
    <t>64.20.11</t>
  </si>
  <si>
    <t>Оказание услуг местной городской телефонной связи</t>
  </si>
  <si>
    <t>900 0104 31Б0105 244 226</t>
  </si>
  <si>
    <t xml:space="preserve"> 900 1204 35Е0103 244 226</t>
  </si>
  <si>
    <t>900 0103 31А0102 244 226</t>
  </si>
  <si>
    <t>900 0104 31Б0105 244 225</t>
  </si>
  <si>
    <t>Выполнение противопожарных мероприятий в помещении администрации</t>
  </si>
  <si>
    <t>Оказание услуг по архивированию документов администрации</t>
  </si>
  <si>
    <t>Поставка бланков официальных документов администрации</t>
  </si>
  <si>
    <t>Выполнение работ по утилизации оргтехники</t>
  </si>
  <si>
    <t>02.2014</t>
  </si>
  <si>
    <t>06.2014</t>
  </si>
  <si>
    <t>04.2014</t>
  </si>
  <si>
    <t>12.2014</t>
  </si>
  <si>
    <t>05.2014</t>
  </si>
  <si>
    <t>900 0104 31Б0105 244 340;   900 0102 31А0101 244 340</t>
  </si>
  <si>
    <t>Ед. поставщик (п..1 ст. 93 ФЗ-44)</t>
  </si>
  <si>
    <t>900 0104 31Б0105 244 223;   900 0102 31А0101 244 223;   900 0104 31Б0105 244 225;   900 0102 31А0101 244 225</t>
  </si>
  <si>
    <t>Ед. поставщик (п. 8 и 23 ст. 93 ФЗ-44)</t>
  </si>
  <si>
    <t>Коммунальные и эксплуатационные услуги. Площадь помещения 89,2 кв.м.</t>
  </si>
  <si>
    <t>900 0104 31Б0105 244 221;   900 0102 31А0101 244 221</t>
  </si>
  <si>
    <t>900 0104 31Б0105 244 226; 900 0104 31Б0101 321 263; 900 0102 31А0101 244 226</t>
  </si>
  <si>
    <t>Оказание услуг по комплексному медицинскому обслуживанию муниципальных служащих и членов их семей в 2015 году</t>
  </si>
  <si>
    <t>900 0104 31Б0105 244 225; 900 0102 31Б 0101 244 225</t>
  </si>
  <si>
    <t>Оказание услуг по уборке офисного  помещения администрации в 2015 году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</si>
  <si>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2015 году</t>
  </si>
  <si>
    <t xml:space="preserve">Организация и проведение местных праздничных мероприятий. </t>
  </si>
  <si>
    <t>Количество пациентов: будет уточняться. Объем согласно техническому заданию</t>
  </si>
  <si>
    <t xml:space="preserve">Обеспечение печатного издания информационными материалами, объем 3 полосы А3 в составе районной газеты (всего 12 номеров). </t>
  </si>
  <si>
    <t>92.51</t>
  </si>
  <si>
    <t>22.25</t>
  </si>
  <si>
    <t xml:space="preserve">Предоставление городской свзяи на 4 телефонных номера </t>
  </si>
  <si>
    <t>45.34</t>
  </si>
  <si>
    <t>Количество пациентов: 4. Объем услуг: мед. помощь на дому, диагностика, лечебные процедуры, стоматология,  и др. услуги согласно техническому заданию</t>
  </si>
  <si>
    <t>Техническое обслуживание систем ОПС согласно регламентам (техническое задание)</t>
  </si>
  <si>
    <t>Электронный аукцион</t>
  </si>
  <si>
    <t>Организация и проведение мероприятий. Подробнее см. техническое задание.</t>
  </si>
  <si>
    <t>Оказание услуг по организации и проведению местного праздничных мероприятий для жителей муниципального округа Алтуфьевский в I полугодии 2014 г.</t>
  </si>
  <si>
    <t>11.2014</t>
  </si>
  <si>
    <t>12.2015</t>
  </si>
  <si>
    <t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 2015 году</t>
  </si>
  <si>
    <t>Полное техническое обслуживание автоматизированных рабочих мест и оргтехники в соответствии с Техническим заданием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</si>
  <si>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2015 году</t>
  </si>
  <si>
    <t>Выполнение работ по техническому обслуживанию систем охранно-пожарной сигнализации в 2015 году</t>
  </si>
  <si>
    <t>Оказание услуг по полному техническому обслуживанию автоматизированных рабочих мест и оргтехники в 2015 году</t>
  </si>
  <si>
    <t>Оказание услуг по организации и проведению местных праздничных мероприятий для жителей муниципального округа Алтуфьевский в 2015 году</t>
  </si>
  <si>
    <t>Поставка оргтехники для нужд администрации</t>
  </si>
  <si>
    <t xml:space="preserve">900 0104 31Б0105 244 226 </t>
  </si>
  <si>
    <t>900  0104 31Б0105 244 226</t>
  </si>
  <si>
    <t>Изготовление и поставка бланков официальных документов администрации</t>
  </si>
  <si>
    <t>Выполнение работ по утилизации оргтехники согласно техническому заданию</t>
  </si>
  <si>
    <t>09.2014</t>
  </si>
  <si>
    <t>10.2014</t>
  </si>
  <si>
    <t>Сопровождение бухгалтерской системы в соответствии с техническим заданием</t>
  </si>
  <si>
    <t>Уборка административного помещения площадью 89,2 кв. м.,согласно техническому заданию..</t>
  </si>
  <si>
    <t>900 0104 31Б0105 244 225; 900 0102 31А0101 244 225</t>
  </si>
  <si>
    <t>72.50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</si>
  <si>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</si>
  <si>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</si>
  <si>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</si>
  <si>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</si>
  <si>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</si>
  <si>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</si>
  <si>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92.72.12.190</t>
  </si>
  <si>
    <t>85.11.16.190</t>
  </si>
  <si>
    <t>92.40</t>
  </si>
  <si>
    <t>92.72</t>
  </si>
  <si>
    <t>92.40.10.111</t>
  </si>
  <si>
    <t>30.02.15.211  30.02.16.122  30.02.19.190</t>
  </si>
  <si>
    <t>30.02</t>
  </si>
  <si>
    <t>51.47.22.110</t>
  </si>
  <si>
    <t>92.51.12.123</t>
  </si>
  <si>
    <t xml:space="preserve">Оказание услуг по упорядочению архивных документов администрации </t>
  </si>
  <si>
    <t>22.25.10.190</t>
  </si>
  <si>
    <t>74.87.17.990</t>
  </si>
  <si>
    <t>45.34.32.110</t>
  </si>
  <si>
    <t>Поставка и монтаж средств внутренней связи в помещении администрации</t>
  </si>
  <si>
    <t>Поставка и монтаж средств внутренней связи (мини-АТС)</t>
  </si>
  <si>
    <t>74.60.2</t>
  </si>
  <si>
    <t>74.60.16.000</t>
  </si>
  <si>
    <t>64.20.11.113</t>
  </si>
  <si>
    <t>74.70.13.990</t>
  </si>
  <si>
    <t>72.30</t>
  </si>
  <si>
    <t>72.30.21.000</t>
  </si>
  <si>
    <t>72.30.23.000</t>
  </si>
  <si>
    <t>72.50.11.000</t>
  </si>
  <si>
    <t>70.32.13.820</t>
  </si>
  <si>
    <t>70.32.2</t>
  </si>
  <si>
    <t xml:space="preserve">Обеспечение заявки - 0,5%, обеспечение исполнения контракта - 5%, аванс - 30%.. </t>
  </si>
  <si>
    <t>Обеспечение заявки - 0,5%, обеспечение исполнения контракта - 5%, аванс - нет.</t>
  </si>
  <si>
    <t xml:space="preserve">Обеспечение заявки - 0,5%, обеспечение исполнения контракта - 5%, аванс - нет. </t>
  </si>
  <si>
    <t>Обеспечение заявки - 1%, обеспечение исполнения контракта - 5%, аванс - нет.</t>
  </si>
  <si>
    <t>Обеспечение исполнения контракта - нет, аванс - нет.</t>
  </si>
  <si>
    <t xml:space="preserve"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во II полугодии 2014 года    </t>
  </si>
  <si>
    <t xml:space="preserve">Оказание услуг по технической и информационной поддержке официальных сайтов органов местного самоуправления муниципального округа Алтуфьевский во II полугодии 2014 г.       </t>
  </si>
  <si>
    <r>
      <t xml:space="preserve">Размещение информации, хостинг, видеосервер, предоставление аппаратно-программного комплекса. </t>
    </r>
    <r>
      <rPr>
        <b/>
        <sz val="10"/>
        <color indexed="8"/>
        <rFont val="Times New Roman"/>
        <family val="1"/>
      </rPr>
      <t>(заказ для СМП и СОНО*)</t>
    </r>
  </si>
  <si>
    <r>
      <t xml:space="preserve">Обеспечение печатного издания информационными материалами, объем 3 полосы А3 в составе районной газеты (всего 6 номеров). Подробнее см. техническое задание 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</si>
  <si>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t>900 0102 31А0101 244 221</t>
  </si>
  <si>
    <t>900 0104 31Б0105 244 225</t>
  </si>
  <si>
    <t>900 0102 31А0101 244 225</t>
  </si>
  <si>
    <t>900 0102 31А0101 244 226</t>
  </si>
  <si>
    <t>Открытый конкурс и электронный аукцион</t>
  </si>
  <si>
    <t>Единственный поставщик (п. 4 ч. 1 ст. 93 - до 100 т.р.)</t>
  </si>
  <si>
    <t>Единственный поставщик (п. 5 ч. 1 ст. 93 - до 400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</si>
  <si>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</si>
  <si>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</si>
  <si>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</si>
  <si>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30.01.24.110</t>
  </si>
  <si>
    <t>40.11.10.110 40.30.10.110 41.00.20.121 70.32.12.110</t>
  </si>
  <si>
    <t>Прочие способы размещения заказа</t>
  </si>
  <si>
    <t>Общая информация о совокупных годовых объемах закупок:</t>
  </si>
  <si>
    <t xml:space="preserve">Поставка канцелярских принадлежностей и бумаги для нужд администрации                                                                                                   </t>
  </si>
  <si>
    <t xml:space="preserve">Поставка картриджей для печатающих устройств для нужд администрации                                                                                                    </t>
  </si>
  <si>
    <r>
      <t xml:space="preserve">Картриджи для печатающих устройств в соответствии с техническим заданием  </t>
    </r>
    <r>
      <rPr>
        <b/>
        <sz val="10"/>
        <color indexed="8"/>
        <rFont val="Times New Roman"/>
        <family val="1"/>
      </rPr>
      <t>(заказ для СМП и СОНО*)</t>
    </r>
  </si>
  <si>
    <t>30.01.2</t>
  </si>
  <si>
    <r>
      <t xml:space="preserve">Канцелярские принадлежности и бумага в соответствии с техническим заданием </t>
    </r>
    <r>
      <rPr>
        <b/>
        <sz val="10"/>
        <color indexed="8"/>
        <rFont val="Times New Roman"/>
        <family val="1"/>
      </rPr>
      <t>(заказ для СМП и СОНО*)</t>
    </r>
  </si>
  <si>
    <r>
      <t>Размещение информации, хостинг, видеосервер, предоставление аппаратно-программного комплекса.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</si>
  <si>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r>
      <t xml:space="preserve">Еженедельное обновление информационных банков (на съемном носителе), поиск и подборка документов по  запросу, тех. поддержка и др.   </t>
    </r>
    <r>
      <rPr>
        <b/>
        <sz val="10"/>
        <color indexed="8"/>
        <rFont val="Times New Roman"/>
        <family val="1"/>
      </rPr>
      <t>(заказ для СМП и СОНО*)</t>
    </r>
  </si>
  <si>
    <t>Обеспечение исполнения контракта - нет, аванс - 100% (оплата поэтапно)</t>
  </si>
  <si>
    <t>Поставка роллерных стендов для нужд администрации и Совета депутатов МО Алтуфьевский</t>
  </si>
  <si>
    <t>Закупки малого объема  (п. 4 ч. 1 ст. 93 - до 100 т.р.)</t>
  </si>
  <si>
    <t>36.12.13.316</t>
  </si>
  <si>
    <t>36.12</t>
  </si>
  <si>
    <t>Роллерный стенд разборный в соответствии с техническим заданием</t>
  </si>
  <si>
    <t>№4 - изменен срок размещения заказа</t>
  </si>
  <si>
    <t>07.2014</t>
  </si>
  <si>
    <t>№4 - Изменена НМЦК более чем на 10%</t>
  </si>
  <si>
    <t xml:space="preserve">Системный блок (2), монитор (2),  МФУ А4, МФУ А3, колонки для ПК. В соответствии с техническим заданием </t>
  </si>
  <si>
    <t xml:space="preserve">Оказание услуг по сопровождению бухгалтерской системы </t>
  </si>
  <si>
    <t>№4 - изменена НМЦК более чем на 10%, изменен срок размещения заказа</t>
  </si>
  <si>
    <t xml:space="preserve">Поставка и установка уличных информационных  стендов </t>
  </si>
  <si>
    <t>Поставка кондиционеров с установкой</t>
  </si>
  <si>
    <t>Поставка кондиционеров с установкой. В соответствии с техническим заданием</t>
  </si>
  <si>
    <t>29.23.12.150</t>
  </si>
  <si>
    <t>№ 2 - скорректирована НМЦК</t>
  </si>
  <si>
    <t>29.23.1</t>
  </si>
  <si>
    <t xml:space="preserve">Обеспечение заявки - 1%, обеспечение исполнения контракта - 20%, аванс - нет. </t>
  </si>
  <si>
    <t>№4 - изменен срок размещения заказа, изменена НМЦ более чем на 10%, скорректирован предмет контракта и кол-во товаров, условия фин. Обеспечения</t>
  </si>
  <si>
    <t>900 1204 35Е0103 244 310</t>
  </si>
  <si>
    <t xml:space="preserve">Приложение
к распоряжению администрации
муниципального округа Алтуфьевский
от ____________ № _______________
</t>
  </si>
  <si>
    <t>№5 - Изменен срок размещения заказа</t>
  </si>
  <si>
    <t>Коровина Полина Михайловна, консультант, +7 (499) 902-50-45, altuf_mun@mail.ru</t>
  </si>
  <si>
    <t>Ед. поставщик (п.4 ч.1 ст. 93 ФЗ-44)</t>
  </si>
  <si>
    <t>№6 - исключен</t>
  </si>
  <si>
    <t xml:space="preserve"> ___  июля 2014 г.</t>
  </si>
  <si>
    <t>Глава муниципального округа</t>
  </si>
  <si>
    <t>Алтуфьевский</t>
  </si>
  <si>
    <t xml:space="preserve">__________________ </t>
  </si>
  <si>
    <t xml:space="preserve"> на 2015 год</t>
  </si>
  <si>
    <t>Размещение инф-ции, хостинг, видеосервер, предоставление аппаратно-программного комплекса.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</si>
  <si>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</t>
  </si>
  <si>
    <t>Оказание услуг по организации и проведению местного праздничных мероприятий для жителей муниципального округа Алтуфьевский в 2015 г. (Татьянин день)</t>
  </si>
  <si>
    <t>ЗК</t>
  </si>
  <si>
    <t>01.2015</t>
  </si>
  <si>
    <t>04.2015</t>
  </si>
  <si>
    <t>02.2015</t>
  </si>
  <si>
    <t>Проездные билеты для депутатов</t>
  </si>
  <si>
    <t>Ед. поставщик (п.6 ч.1 ст. 93 ФЗ-44)</t>
  </si>
  <si>
    <t>Ед. поставщик (п. 8 и 23 ч. 1ст. 93 ФЗ-44)</t>
  </si>
  <si>
    <t>Ед. поставщик (п.1 ч.1 ст. 93 ФЗ-44)</t>
  </si>
  <si>
    <t>предоставление единых билетов в кол-ве 6 шт. ежемесячно</t>
  </si>
  <si>
    <t>Организация и проведение местных праздничных мероприятий. (заказ для СМП и СОНО*)</t>
  </si>
  <si>
    <t>%  ЗК</t>
  </si>
  <si>
    <t>%  у СМП</t>
  </si>
  <si>
    <t>Единственный поставщик (п. 1,6,8,23 ч. 1 ст. 93 )</t>
  </si>
  <si>
    <t>Техническое обслуживание систем ОПС согласно регламентам</t>
  </si>
  <si>
    <t>900 0104 31Б0105 244 225;                   900 0102 31Б 0101 244 225</t>
  </si>
  <si>
    <t>Оказание услуг по организации и проведению местных праздничных мероприятий для жителей муниципального округа Алтуфьевский в 2015 году (молодежный слет)</t>
  </si>
  <si>
    <t>06.2015</t>
  </si>
  <si>
    <t>08.2015</t>
  </si>
  <si>
    <t>05.2015</t>
  </si>
  <si>
    <t>10.2015</t>
  </si>
  <si>
    <t>11.2015</t>
  </si>
  <si>
    <t>закупки в 2014 году на 2015</t>
  </si>
  <si>
    <t>закупки в 2015 году на 2015</t>
  </si>
  <si>
    <t>900 0709 35Е0105 244 226</t>
  </si>
  <si>
    <t>0104 35Г0111 244 226</t>
  </si>
  <si>
    <t>Поставка жалюзи.</t>
  </si>
  <si>
    <t>Поставка картриджей.</t>
  </si>
  <si>
    <t>Поставка канцтоваров.</t>
  </si>
  <si>
    <t>В соответствии с огписанием закупки</t>
  </si>
  <si>
    <t>Оказание услуг по страхованию муниципальных служащих</t>
  </si>
  <si>
    <t>Подписка на второе полугодие 2015 года</t>
  </si>
  <si>
    <t>Подписка на первое полугодие 2016 года</t>
  </si>
  <si>
    <t>Закупка антивирусного программного обеспечения (5 объектов)</t>
  </si>
  <si>
    <t xml:space="preserve">900 0102 31А0101 244 340;                        </t>
  </si>
  <si>
    <t>900 0104 31Б0105 244 340</t>
  </si>
  <si>
    <t xml:space="preserve">900 0102 31А0101 244 340;   </t>
  </si>
  <si>
    <t xml:space="preserve">900 0104 31Б0105 244 226; </t>
  </si>
  <si>
    <t>900 0102 31Б 0101 244 226</t>
  </si>
  <si>
    <t xml:space="preserve">901 0104 31Б0105 244 226;    </t>
  </si>
  <si>
    <t>Услуги по организации и проведению игры "Зарница"</t>
  </si>
  <si>
    <t>Изготовление и поставка бланков организации</t>
  </si>
  <si>
    <t>Услуги по организации и проведению мероприятия, посвященного Дню Герба и Флага</t>
  </si>
  <si>
    <t>Услуги по организации и проведению мероприятия, посвященного  Дню города</t>
  </si>
  <si>
    <t>03.2015</t>
  </si>
  <si>
    <t>09.2015</t>
  </si>
  <si>
    <t>Услуги по организации и проведению Новогоднего бала в колледже</t>
  </si>
  <si>
    <t xml:space="preserve">900 0104 31Б0105 244 221;  </t>
  </si>
  <si>
    <t>Оказание услуг передачи данных и телематических услуг</t>
  </si>
  <si>
    <t>Оказание услуг связи для целей кабельного вещания</t>
  </si>
  <si>
    <t>Приобретение канцтоваров в 1 квартале 2015 года</t>
  </si>
  <si>
    <t xml:space="preserve">901 0104 31Б0105 244 340    </t>
  </si>
  <si>
    <t>900 0102 31Б 0101 244 340</t>
  </si>
  <si>
    <t>Оказание услуг по страхованию помещения</t>
  </si>
  <si>
    <t>Оказание услуг по профессиональной переподготовке</t>
  </si>
  <si>
    <t>Услуги по организации и проведению мероприятия "Слет поколений"</t>
  </si>
  <si>
    <t>Услуги по организации и проведению мероприятия, посвященного Новому году.</t>
  </si>
  <si>
    <t>Услуги по организации и проведению мероприятия "Юный патриот"</t>
  </si>
  <si>
    <t>Закупка элементов оформления для стенда</t>
  </si>
  <si>
    <t>Коровина Полина Михайловна,юрисконсульт-советник, +7 (499) 902-50-45, altuf_mun@mail.ru</t>
  </si>
  <si>
    <t>закупки в 2015 году на 2016</t>
  </si>
  <si>
    <r>
      <t xml:space="preserve">Уборка административного помещения площадью 89,2 кв. м.,согласно техническому заданию </t>
    </r>
    <r>
      <rPr>
        <b/>
        <sz val="10"/>
        <color indexed="8"/>
        <rFont val="Times New Roman"/>
        <family val="1"/>
      </rPr>
      <t>(заказ для СМП и СОНО*)</t>
    </r>
  </si>
  <si>
    <t>900 0605 02К0400 244 226</t>
  </si>
  <si>
    <t>Услуги по охране окружающей среды</t>
  </si>
  <si>
    <t>Услуги по сопровождению ПО 1С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</si>
  <si>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2016 году</t>
  </si>
  <si>
    <t>Оказание услуг по уборке офисного  помещения администрации в 2016 году</t>
  </si>
  <si>
    <t>Оказание услуг по организации и проведению местного праздничных мероприятий для жителей муниципального округа Алтуфьевский в 2016 г. (Татьянин день)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</si>
  <si>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2016 году</t>
  </si>
  <si>
    <t>Выполнение работ по техническому обслуживанию систем охранно-пожарной сигнализации в 2016 году</t>
  </si>
  <si>
    <t>Оказание услуг по полному техническому обслуживанию автоматизированных рабочих мест и оргтехники в 2016 году</t>
  </si>
  <si>
    <t>Общая информация о совокупных объемах закупок в 2015 году:</t>
  </si>
  <si>
    <t>Совокупный годовой объем закупок на 2015 год</t>
  </si>
  <si>
    <t xml:space="preserve">закупок товаров, работ, услуг для обеспечения нужд </t>
  </si>
  <si>
    <t>12.2016</t>
  </si>
  <si>
    <t>01.2016</t>
  </si>
  <si>
    <t>900 0104 31Б0105 244 225;                   900 0102 31А 0101 244 225</t>
  </si>
  <si>
    <t>Обеспечение заявки - 0,5%, обеспечение исполнения контракта - 5%, аванс - 30%.</t>
  </si>
  <si>
    <t xml:space="preserve">Обеспечение печатного издания информационными материалами, объем 3 полосы А3 в составе районной газеты (всего 10 номеров). </t>
  </si>
  <si>
    <t>900 0102 31А 0101 244 226</t>
  </si>
  <si>
    <t>900 0102 31А 0101 244 340</t>
  </si>
  <si>
    <t>Концерт-встреча молодежи с ветеранами в честь Дня защитника Отечества</t>
  </si>
  <si>
    <t>Концерт "От все души" в честь международного женского дня.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</si>
  <si>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 "Весняночка"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</si>
  <si>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 "Фейерверк талантов"</t>
  </si>
  <si>
    <t>Военно-патриотическая игра "Зарница"</t>
  </si>
  <si>
    <t>Просветова Ольга Викторовна,юрисконсульт-советник, +7 (499) 902-50-45, altuf_mun@mail.ru</t>
  </si>
  <si>
    <t>13 марта: запись добавлена. Перераспределение финансовых средств</t>
  </si>
  <si>
    <t>13 марта: изменена более чем на 10% начальная цена контракта, изменен срок размещения заказа, изменен способ размещения заказа</t>
  </si>
  <si>
    <t xml:space="preserve">Организация и проведение местных праздничных мероприятий </t>
  </si>
  <si>
    <t>Оказание услуг согласно техническому заданию</t>
  </si>
  <si>
    <t>900 0804 35Е0103 244226</t>
  </si>
  <si>
    <t>Ед. поставщик (п.4 ч.1 ст.93 ФЗ-44)</t>
  </si>
  <si>
    <t>10 апреля. Изменение цены, изменение способа закупки</t>
  </si>
  <si>
    <t xml:space="preserve">Оказание услуг по организации и проведению местных праздничных мероприятий для детей, молодежи муниципального округа Алтуфьевский и их родителей </t>
  </si>
  <si>
    <t>1. День международной солидарности. 2. День семьи. 3. День Победы. Встреча молодежи с ветеранми войны и труда: "Годы, опаленные войной"</t>
  </si>
  <si>
    <t>10 апреля. Запись добавлена. Решение Совета депутатов от 17.03.2015 № 58/9</t>
  </si>
  <si>
    <t>74.11</t>
  </si>
  <si>
    <t>74.11.15</t>
  </si>
  <si>
    <t>Нотариальные услуги</t>
  </si>
  <si>
    <t>10 апреля. Запись добавлена. Непредвиденные обстоятельства</t>
  </si>
  <si>
    <t>10 апреля. Изменение цены. Изменение способа закупки</t>
  </si>
  <si>
    <t>Оказание услуг по организации и проведению местных праздничных и иных мероприятий для детй муниципального округа Алтуфьевский и их родителей</t>
  </si>
  <si>
    <t>Организация и проведение праздничного мероприятия познавательная игра "Юный патриот" в честь Дня Победы в Великой отечественной войне</t>
  </si>
  <si>
    <t>17 апреля. Запись добавлена. Решение Совета депутатов от 17.03.2015 № 58/9</t>
  </si>
  <si>
    <t>1. Организация и проведение мероприятия, посвященного Дню независимости России (для молодежи).2 Организация и проведение мероприятия "Моя Россия", познавательная игра для детей и подростков</t>
  </si>
  <si>
    <t>ОК</t>
  </si>
  <si>
    <t>СМП и СОНО</t>
  </si>
  <si>
    <t>Изготовление и приобретение сувенирной продукции для проведения местных праздничных и иных мероприятий (в сумму пока не вошли)</t>
  </si>
  <si>
    <t>Отмена закупки. Перераспределение финансовых средств</t>
  </si>
  <si>
    <t xml:space="preserve">Поставка картриджей. </t>
  </si>
  <si>
    <t xml:space="preserve">Поставка канцтоваров. </t>
  </si>
  <si>
    <t>Оказание услуг по организации и проведению местного праздничного мероприятия для жителей муниципального округа Алтуфьевский в 2015 году в рамках Фестиваля "Театральная весна в Алтуфьеве"</t>
  </si>
  <si>
    <t>Запись добавлена. Решение Совета депутатов от 23.06.2015 г. № 62/8</t>
  </si>
  <si>
    <t>Услуги на организацию и проведение мероприятия, направленного на патриотическое воспитание подрастающего поколения в рамках программы "Внуки Победы", молодежный слет для подростков и молодежи МО Алтуфьевский</t>
  </si>
  <si>
    <t>Услуги по организации и проведению местного праздничного мероприятия "День города"</t>
  </si>
  <si>
    <t>Запись добавлена. Решение Совета депутатов от 23.06.2015 г. № 62/8 (Закупка отменена)</t>
  </si>
  <si>
    <t>10 апреля. Запись добавлена. Перераспределение финансовых средств. (Закупка отменена)</t>
  </si>
  <si>
    <t>17 апреля. Запись добавлена. Изменение сроков исполнения заказа. (Закупка в 2015 году отменена. Срок исполнения закупки - 2016 год)</t>
  </si>
  <si>
    <t>Услуги по организации и проведению местных праздничных мероприятий для жителей муниципального округа Алтуфьевский в декабре 2015 года</t>
  </si>
  <si>
    <t>Запись добавлена. Решение Совета депутатов от 22.09.2015 г. № 64/14</t>
  </si>
  <si>
    <t>Услуги на проведение культурно-просветительных мероприятий с оформлением экскурсионной путевки (бланк строгой отчетности) для детей муниципального округа Алтуфьевский</t>
  </si>
  <si>
    <t>Ед. пост. (п. 18 ч. 1 ст. 93 ФЗ-44)</t>
  </si>
  <si>
    <t>Обеспечение заявки - нет. Обеспечение контракта - нет.</t>
  </si>
  <si>
    <t>Единственный поставщик (п. 1,6,8,18,23 ч. 1 ст. 93 )</t>
  </si>
  <si>
    <t>Услуги по организации и проведению праздничного мероприятия, посвященного Новому Году</t>
  </si>
  <si>
    <t>Обеспечение заявки - 0,5%, обеспечение исполнения контракта - 5%, 100%</t>
  </si>
  <si>
    <t>Обеспечение заявки - 1%, обеспечение контракта - 5%, аванс 50%</t>
  </si>
  <si>
    <t>Запись добавлена: Решение Совета депутатов от 22.09.2015 г. № 64/13</t>
  </si>
  <si>
    <t xml:space="preserve">Приложение
к распоряжению администрации
муниципального округа Алтуфьевский
от 18 ноября 2015 г. № 02-01-08/63
</t>
  </si>
  <si>
    <t>900 0804 35Е0103 244 226</t>
  </si>
  <si>
    <t>Оказание информационных услуг по сопровождению ранее установленного информационно-правового обеспечения «КонсультантПлюс» для нужд администрации в 2016 году</t>
  </si>
  <si>
    <t>Новогодний молодежный бал</t>
  </si>
  <si>
    <t>Ед. пост. (п.4.ч.1.ст.93 ФЗ-44)</t>
  </si>
  <si>
    <t>900 0104 35Г0111 244 226</t>
  </si>
  <si>
    <t>Оказание комплексных медицинских услуг муниципальным служащим и членам их семей в 2016 году</t>
  </si>
  <si>
    <t>Количество пациентов 4. Объем согласно техническому заданию</t>
  </si>
  <si>
    <t>18.11.2015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</si>
</sst>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8" xfId="0" applyNumberFormat="1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16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15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164" fontId="5" fillId="25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25" borderId="18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4" fillId="24" borderId="10" xfId="0" applyNumberFormat="1" applyFont="1" applyFill="1" applyBorder="1" applyAlignment="1">
      <alignment horizontal="right" vertical="center" wrapText="1"/>
    </xf>
    <xf numFmtId="164" fontId="5" fillId="24" borderId="10" xfId="0" applyNumberFormat="1" applyFont="1" applyFill="1" applyBorder="1" applyAlignment="1">
      <alignment horizontal="right" vertical="center" wrapText="1"/>
    </xf>
    <xf numFmtId="164" fontId="4" fillId="24" borderId="18" xfId="0" applyNumberFormat="1" applyFont="1" applyFill="1" applyBorder="1" applyAlignment="1">
      <alignment horizontal="right" vertical="center" wrapText="1"/>
    </xf>
    <xf numFmtId="164" fontId="5" fillId="24" borderId="16" xfId="0" applyNumberFormat="1" applyFont="1" applyFill="1" applyBorder="1" applyAlignment="1">
      <alignment horizontal="right" vertical="center" wrapText="1"/>
    </xf>
    <xf numFmtId="164" fontId="4" fillId="24" borderId="16" xfId="0" applyNumberFormat="1" applyFont="1" applyFill="1" applyBorder="1" applyAlignment="1">
      <alignment horizontal="right" vertical="center" wrapText="1"/>
    </xf>
    <xf numFmtId="164" fontId="5" fillId="24" borderId="14" xfId="0" applyNumberFormat="1" applyFont="1" applyFill="1" applyBorder="1" applyAlignment="1">
      <alignment horizontal="right" vertical="center" wrapText="1"/>
    </xf>
    <xf numFmtId="164" fontId="5" fillId="17" borderId="10" xfId="0" applyNumberFormat="1" applyFont="1" applyFill="1" applyBorder="1" applyAlignment="1">
      <alignment horizontal="right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vertical="center" wrapText="1"/>
    </xf>
    <xf numFmtId="164" fontId="4" fillId="24" borderId="19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 horizontal="right" vertical="center" wrapText="1"/>
    </xf>
    <xf numFmtId="0" fontId="4" fillId="25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25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25" borderId="2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0" fontId="15" fillId="0" borderId="10" xfId="55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25" borderId="17" xfId="0" applyFont="1" applyFill="1" applyBorder="1" applyAlignment="1">
      <alignment vertical="center" wrapText="1"/>
    </xf>
    <xf numFmtId="164" fontId="4" fillId="0" borderId="17" xfId="0" applyNumberFormat="1" applyFont="1" applyFill="1" applyBorder="1" applyAlignment="1">
      <alignment horizontal="right" vertical="center" wrapText="1"/>
    </xf>
    <xf numFmtId="0" fontId="4" fillId="25" borderId="3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vertical="center" wrapText="1"/>
    </xf>
    <xf numFmtId="164" fontId="4" fillId="0" borderId="36" xfId="0" applyNumberFormat="1" applyFont="1" applyFill="1" applyBorder="1" applyAlignment="1">
      <alignment horizontal="right" vertical="center" wrapText="1"/>
    </xf>
    <xf numFmtId="14" fontId="4" fillId="0" borderId="37" xfId="0" applyNumberFormat="1" applyFont="1" applyFill="1" applyBorder="1" applyAlignment="1">
      <alignment vertical="center" wrapText="1"/>
    </xf>
    <xf numFmtId="164" fontId="4" fillId="0" borderId="31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left" vertical="center" wrapText="1"/>
    </xf>
    <xf numFmtId="0" fontId="4" fillId="25" borderId="39" xfId="0" applyFont="1" applyFill="1" applyBorder="1" applyAlignment="1">
      <alignment horizontal="left" vertical="center" wrapText="1"/>
    </xf>
    <xf numFmtId="0" fontId="4" fillId="25" borderId="40" xfId="0" applyFont="1" applyFill="1" applyBorder="1" applyAlignment="1">
      <alignment horizontal="left" vertical="center" wrapText="1"/>
    </xf>
    <xf numFmtId="0" fontId="4" fillId="25" borderId="41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14" fontId="4" fillId="11" borderId="10" xfId="0" applyNumberFormat="1" applyFont="1" applyFill="1" applyBorder="1" applyAlignment="1">
      <alignment vertical="center" wrapText="1"/>
    </xf>
    <xf numFmtId="0" fontId="4" fillId="11" borderId="10" xfId="0" applyFont="1" applyFill="1" applyBorder="1" applyAlignment="1">
      <alignment vertical="center" wrapText="1"/>
    </xf>
    <xf numFmtId="164" fontId="4" fillId="11" borderId="10" xfId="0" applyNumberFormat="1" applyFont="1" applyFill="1" applyBorder="1" applyAlignment="1">
      <alignment horizontal="right" vertical="center" wrapText="1"/>
    </xf>
    <xf numFmtId="49" fontId="4" fillId="11" borderId="10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15" fillId="0" borderId="50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0" fillId="0" borderId="15" xfId="0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B12">
      <selection activeCell="K12" sqref="K12:O12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6.8515625" style="36" customWidth="1"/>
    <col min="7" max="7" width="20.0039062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ht="15" hidden="1">
      <c r="O1" s="37" t="s">
        <v>34</v>
      </c>
    </row>
    <row r="2" ht="45" hidden="1">
      <c r="O2" s="37" t="s">
        <v>35</v>
      </c>
    </row>
    <row r="3" ht="45" hidden="1">
      <c r="O3" s="37" t="s">
        <v>36</v>
      </c>
    </row>
    <row r="4" ht="15" hidden="1"/>
    <row r="5" ht="15" hidden="1"/>
    <row r="6" spans="1:15" ht="29.25" hidden="1">
      <c r="A6" s="38" t="s">
        <v>0</v>
      </c>
      <c r="O6" s="39" t="s">
        <v>37</v>
      </c>
    </row>
    <row r="7" spans="1:15" ht="29.25" hidden="1">
      <c r="A7" s="38" t="s">
        <v>1</v>
      </c>
      <c r="O7" s="39" t="s">
        <v>2</v>
      </c>
    </row>
    <row r="8" spans="1:15" ht="72" hidden="1">
      <c r="A8" s="38" t="s">
        <v>3</v>
      </c>
      <c r="O8" s="39" t="s">
        <v>4</v>
      </c>
    </row>
    <row r="9" spans="1:15" ht="57.75" hidden="1">
      <c r="A9" s="38" t="s">
        <v>38</v>
      </c>
      <c r="O9" s="39" t="s">
        <v>5</v>
      </c>
    </row>
    <row r="10" spans="1:15" ht="43.5" hidden="1">
      <c r="A10" s="38" t="s">
        <v>33</v>
      </c>
      <c r="O10" s="39" t="s">
        <v>33</v>
      </c>
    </row>
    <row r="11" ht="15" hidden="1"/>
    <row r="12" spans="11:15" ht="102" customHeight="1">
      <c r="K12" s="312" t="s">
        <v>371</v>
      </c>
      <c r="L12" s="312"/>
      <c r="M12" s="312"/>
      <c r="N12" s="312"/>
      <c r="O12" s="312"/>
    </row>
    <row r="13" spans="1:15" ht="18.75">
      <c r="A13" s="316" t="s">
        <v>216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 ht="18.75">
      <c r="A14" s="317" t="s">
        <v>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 ht="18.75">
      <c r="A15" s="317" t="s">
        <v>217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</row>
    <row r="16" spans="1:15" ht="18.75">
      <c r="A16" s="317" t="s">
        <v>40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</row>
    <row r="18" spans="1:6" ht="14.25" customHeight="1">
      <c r="A18" s="42" t="s">
        <v>9</v>
      </c>
      <c r="B18" s="303" t="s">
        <v>218</v>
      </c>
      <c r="C18" s="304"/>
      <c r="D18" s="304"/>
      <c r="E18" s="304"/>
      <c r="F18" s="304"/>
    </row>
    <row r="19" spans="1:6" ht="45">
      <c r="A19" s="42" t="s">
        <v>11</v>
      </c>
      <c r="B19" s="313" t="s">
        <v>219</v>
      </c>
      <c r="C19" s="314"/>
      <c r="D19" s="314"/>
      <c r="E19" s="314"/>
      <c r="F19" s="315"/>
    </row>
    <row r="20" spans="1:6" ht="15">
      <c r="A20" s="42" t="s">
        <v>13</v>
      </c>
      <c r="B20" s="305">
        <v>7715048331</v>
      </c>
      <c r="C20" s="302"/>
      <c r="D20" s="302"/>
      <c r="E20" s="302"/>
      <c r="F20" s="302"/>
    </row>
    <row r="21" spans="1:6" ht="15">
      <c r="A21" s="42" t="s">
        <v>14</v>
      </c>
      <c r="B21" s="305">
        <v>771501001</v>
      </c>
      <c r="C21" s="302"/>
      <c r="D21" s="302"/>
      <c r="E21" s="302"/>
      <c r="F21" s="302"/>
    </row>
    <row r="22" spans="1:6" ht="15">
      <c r="A22" s="42" t="s">
        <v>15</v>
      </c>
      <c r="B22" s="305" t="s">
        <v>294</v>
      </c>
      <c r="C22" s="302"/>
      <c r="D22" s="302"/>
      <c r="E22" s="302"/>
      <c r="F22" s="302"/>
    </row>
    <row r="24" spans="1:15" s="40" customFormat="1" ht="12.75">
      <c r="A24" s="311" t="s">
        <v>16</v>
      </c>
      <c r="B24" s="311" t="s">
        <v>17</v>
      </c>
      <c r="C24" s="311" t="s">
        <v>18</v>
      </c>
      <c r="D24" s="299" t="s">
        <v>41</v>
      </c>
      <c r="E24" s="296" t="s">
        <v>19</v>
      </c>
      <c r="F24" s="297"/>
      <c r="G24" s="297"/>
      <c r="H24" s="297"/>
      <c r="I24" s="297"/>
      <c r="J24" s="297"/>
      <c r="K24" s="297"/>
      <c r="L24" s="297"/>
      <c r="M24" s="298"/>
      <c r="N24" s="311" t="s">
        <v>20</v>
      </c>
      <c r="O24" s="311" t="s">
        <v>21</v>
      </c>
    </row>
    <row r="25" spans="1:15" s="40" customFormat="1" ht="12.75">
      <c r="A25" s="311"/>
      <c r="B25" s="311"/>
      <c r="C25" s="311"/>
      <c r="D25" s="300"/>
      <c r="E25" s="311" t="s">
        <v>22</v>
      </c>
      <c r="F25" s="311" t="s">
        <v>23</v>
      </c>
      <c r="G25" s="311" t="s">
        <v>24</v>
      </c>
      <c r="H25" s="311" t="s">
        <v>25</v>
      </c>
      <c r="I25" s="311" t="s">
        <v>26</v>
      </c>
      <c r="J25" s="311" t="s">
        <v>27</v>
      </c>
      <c r="K25" s="336" t="s">
        <v>28</v>
      </c>
      <c r="L25" s="311" t="s">
        <v>29</v>
      </c>
      <c r="M25" s="311"/>
      <c r="N25" s="311"/>
      <c r="O25" s="311"/>
    </row>
    <row r="26" spans="1:15" s="40" customFormat="1" ht="12.75">
      <c r="A26" s="311"/>
      <c r="B26" s="311"/>
      <c r="C26" s="311"/>
      <c r="D26" s="300"/>
      <c r="E26" s="311"/>
      <c r="F26" s="311"/>
      <c r="G26" s="311"/>
      <c r="H26" s="311"/>
      <c r="I26" s="311"/>
      <c r="J26" s="311"/>
      <c r="K26" s="337"/>
      <c r="L26" s="336" t="s">
        <v>30</v>
      </c>
      <c r="M26" s="311" t="s">
        <v>31</v>
      </c>
      <c r="N26" s="311"/>
      <c r="O26" s="311"/>
    </row>
    <row r="27" spans="1:15" s="40" customFormat="1" ht="12.75">
      <c r="A27" s="311"/>
      <c r="B27" s="311"/>
      <c r="C27" s="311"/>
      <c r="D27" s="279"/>
      <c r="E27" s="311"/>
      <c r="F27" s="311"/>
      <c r="G27" s="311"/>
      <c r="H27" s="311"/>
      <c r="I27" s="311"/>
      <c r="J27" s="311"/>
      <c r="K27" s="338"/>
      <c r="L27" s="338"/>
      <c r="M27" s="311"/>
      <c r="N27" s="311"/>
      <c r="O27" s="311"/>
    </row>
    <row r="28" spans="1:15" s="41" customFormat="1" ht="12.75">
      <c r="A28" s="45">
        <v>1</v>
      </c>
      <c r="B28" s="45">
        <v>2</v>
      </c>
      <c r="C28" s="45">
        <v>3</v>
      </c>
      <c r="D28" s="45"/>
      <c r="E28" s="45">
        <v>4</v>
      </c>
      <c r="F28" s="45">
        <v>5</v>
      </c>
      <c r="G28" s="45">
        <v>6</v>
      </c>
      <c r="H28" s="45">
        <v>7</v>
      </c>
      <c r="I28" s="45">
        <v>8</v>
      </c>
      <c r="J28" s="45">
        <v>9</v>
      </c>
      <c r="K28" s="45"/>
      <c r="L28" s="45">
        <v>11</v>
      </c>
      <c r="M28" s="45">
        <v>12</v>
      </c>
      <c r="N28" s="45">
        <v>13</v>
      </c>
      <c r="O28" s="45">
        <v>14</v>
      </c>
    </row>
    <row r="29" spans="1:15" s="41" customFormat="1" ht="68.25" customHeight="1">
      <c r="A29" s="129" t="s">
        <v>224</v>
      </c>
      <c r="B29" s="47" t="s">
        <v>298</v>
      </c>
      <c r="C29" s="47" t="s">
        <v>295</v>
      </c>
      <c r="D29" s="48"/>
      <c r="E29" s="187">
        <v>1</v>
      </c>
      <c r="F29" s="198" t="s">
        <v>269</v>
      </c>
      <c r="G29" s="198" t="s">
        <v>268</v>
      </c>
      <c r="H29" s="199" t="s">
        <v>220</v>
      </c>
      <c r="I29" s="199">
        <v>1</v>
      </c>
      <c r="J29" s="175">
        <v>405000</v>
      </c>
      <c r="K29" s="198" t="s">
        <v>320</v>
      </c>
      <c r="L29" s="200" t="s">
        <v>242</v>
      </c>
      <c r="M29" s="200" t="s">
        <v>243</v>
      </c>
      <c r="N29" s="187" t="s">
        <v>221</v>
      </c>
      <c r="O29" s="187"/>
    </row>
    <row r="30" spans="1:15" s="41" customFormat="1" ht="63.75">
      <c r="A30" s="130" t="s">
        <v>224</v>
      </c>
      <c r="B30" s="47" t="s">
        <v>298</v>
      </c>
      <c r="C30" s="47" t="s">
        <v>295</v>
      </c>
      <c r="D30" s="48"/>
      <c r="E30" s="46">
        <v>2</v>
      </c>
      <c r="F30" s="49" t="s">
        <v>225</v>
      </c>
      <c r="G30" s="49" t="s">
        <v>268</v>
      </c>
      <c r="H30" s="47" t="s">
        <v>220</v>
      </c>
      <c r="I30" s="47">
        <v>1</v>
      </c>
      <c r="J30" s="167">
        <v>252100</v>
      </c>
      <c r="K30" s="155" t="s">
        <v>320</v>
      </c>
      <c r="L30" s="156" t="s">
        <v>246</v>
      </c>
      <c r="M30" s="52" t="s">
        <v>245</v>
      </c>
      <c r="N30" s="142" t="s">
        <v>221</v>
      </c>
      <c r="O30" s="149" t="s">
        <v>358</v>
      </c>
    </row>
    <row r="31" spans="1:15" s="41" customFormat="1" ht="102">
      <c r="A31" s="130" t="s">
        <v>235</v>
      </c>
      <c r="B31" s="47" t="s">
        <v>314</v>
      </c>
      <c r="C31" s="47" t="s">
        <v>316</v>
      </c>
      <c r="D31" s="48"/>
      <c r="E31" s="187">
        <v>3</v>
      </c>
      <c r="F31" s="198" t="s">
        <v>326</v>
      </c>
      <c r="G31" s="198" t="s">
        <v>327</v>
      </c>
      <c r="H31" s="199" t="s">
        <v>220</v>
      </c>
      <c r="I31" s="199">
        <v>1</v>
      </c>
      <c r="J31" s="176">
        <v>50800</v>
      </c>
      <c r="K31" s="201" t="s">
        <v>321</v>
      </c>
      <c r="L31" s="202" t="s">
        <v>246</v>
      </c>
      <c r="M31" s="200" t="s">
        <v>245</v>
      </c>
      <c r="N31" s="187" t="s">
        <v>221</v>
      </c>
      <c r="O31" s="203" t="s">
        <v>372</v>
      </c>
    </row>
    <row r="32" spans="1:15" s="41" customFormat="1" ht="134.25" customHeight="1" thickBot="1">
      <c r="A32" s="131" t="s">
        <v>226</v>
      </c>
      <c r="B32" s="79" t="s">
        <v>297</v>
      </c>
      <c r="C32" s="79" t="s">
        <v>299</v>
      </c>
      <c r="D32" s="80"/>
      <c r="E32" s="193">
        <v>4</v>
      </c>
      <c r="F32" s="194" t="s">
        <v>325</v>
      </c>
      <c r="G32" s="194" t="s">
        <v>328</v>
      </c>
      <c r="H32" s="195" t="s">
        <v>220</v>
      </c>
      <c r="I32" s="195">
        <v>1</v>
      </c>
      <c r="J32" s="177">
        <v>405218</v>
      </c>
      <c r="K32" s="194" t="s">
        <v>322</v>
      </c>
      <c r="L32" s="196" t="s">
        <v>246</v>
      </c>
      <c r="M32" s="196" t="s">
        <v>245</v>
      </c>
      <c r="N32" s="193" t="s">
        <v>221</v>
      </c>
      <c r="O32" s="203" t="s">
        <v>372</v>
      </c>
    </row>
    <row r="33" spans="1:15" s="41" customFormat="1" ht="168">
      <c r="A33" s="132" t="s">
        <v>227</v>
      </c>
      <c r="B33" s="83" t="s">
        <v>301</v>
      </c>
      <c r="C33" s="83" t="s">
        <v>300</v>
      </c>
      <c r="D33" s="84"/>
      <c r="E33" s="182">
        <v>5</v>
      </c>
      <c r="F33" s="183" t="s">
        <v>278</v>
      </c>
      <c r="G33" s="183" t="s">
        <v>359</v>
      </c>
      <c r="H33" s="182" t="s">
        <v>47</v>
      </c>
      <c r="I33" s="185">
        <v>7</v>
      </c>
      <c r="J33" s="178">
        <v>86000</v>
      </c>
      <c r="K33" s="204" t="s">
        <v>368</v>
      </c>
      <c r="L33" s="205" t="s">
        <v>244</v>
      </c>
      <c r="M33" s="184" t="s">
        <v>357</v>
      </c>
      <c r="N33" s="185" t="s">
        <v>267</v>
      </c>
      <c r="O33" s="206" t="s">
        <v>369</v>
      </c>
    </row>
    <row r="34" spans="1:15" s="41" customFormat="1" ht="83.25" customHeight="1">
      <c r="A34" s="133" t="s">
        <v>247</v>
      </c>
      <c r="B34" s="83" t="s">
        <v>228</v>
      </c>
      <c r="C34" s="83" t="s">
        <v>302</v>
      </c>
      <c r="D34" s="84"/>
      <c r="E34" s="7">
        <v>6</v>
      </c>
      <c r="F34" s="84" t="s">
        <v>343</v>
      </c>
      <c r="G34" s="84" t="s">
        <v>347</v>
      </c>
      <c r="H34" s="83" t="s">
        <v>220</v>
      </c>
      <c r="I34" s="77">
        <v>1</v>
      </c>
      <c r="J34" s="168">
        <v>100000</v>
      </c>
      <c r="K34" s="169" t="s">
        <v>323</v>
      </c>
      <c r="L34" s="170" t="s">
        <v>246</v>
      </c>
      <c r="M34" s="85" t="s">
        <v>357</v>
      </c>
      <c r="N34" s="90" t="s">
        <v>267</v>
      </c>
      <c r="O34" s="147" t="s">
        <v>356</v>
      </c>
    </row>
    <row r="35" spans="1:15" s="41" customFormat="1" ht="76.5">
      <c r="A35" s="134" t="s">
        <v>247</v>
      </c>
      <c r="B35" s="88" t="s">
        <v>346</v>
      </c>
      <c r="C35" s="53" t="s">
        <v>339</v>
      </c>
      <c r="D35" s="54"/>
      <c r="E35" s="7">
        <v>7</v>
      </c>
      <c r="F35" s="54" t="s">
        <v>344</v>
      </c>
      <c r="G35" s="54" t="s">
        <v>345</v>
      </c>
      <c r="H35" s="53" t="s">
        <v>47</v>
      </c>
      <c r="I35" s="7">
        <v>35</v>
      </c>
      <c r="J35" s="167">
        <v>70000</v>
      </c>
      <c r="K35" s="155" t="s">
        <v>323</v>
      </c>
      <c r="L35" s="156" t="s">
        <v>357</v>
      </c>
      <c r="M35" s="88" t="s">
        <v>283</v>
      </c>
      <c r="N35" s="55" t="s">
        <v>267</v>
      </c>
      <c r="O35" s="149" t="s">
        <v>356</v>
      </c>
    </row>
    <row r="36" spans="1:15" s="41" customFormat="1" ht="51">
      <c r="A36" s="174" t="s">
        <v>234</v>
      </c>
      <c r="B36" s="142" t="s">
        <v>314</v>
      </c>
      <c r="C36" s="142" t="s">
        <v>315</v>
      </c>
      <c r="D36" s="148"/>
      <c r="E36" s="46">
        <v>8</v>
      </c>
      <c r="F36" s="152" t="s">
        <v>360</v>
      </c>
      <c r="G36" s="152" t="s">
        <v>285</v>
      </c>
      <c r="H36" s="55" t="s">
        <v>220</v>
      </c>
      <c r="I36" s="7">
        <v>1</v>
      </c>
      <c r="J36" s="167">
        <v>50000</v>
      </c>
      <c r="K36" s="155" t="s">
        <v>323</v>
      </c>
      <c r="L36" s="156" t="s">
        <v>357</v>
      </c>
      <c r="M36" s="153" t="s">
        <v>245</v>
      </c>
      <c r="N36" s="55" t="s">
        <v>267</v>
      </c>
      <c r="O36" s="149" t="s">
        <v>356</v>
      </c>
    </row>
    <row r="37" spans="1:15" s="41" customFormat="1" ht="51">
      <c r="A37" s="129" t="s">
        <v>234</v>
      </c>
      <c r="B37" s="46" t="s">
        <v>261</v>
      </c>
      <c r="C37" s="46" t="s">
        <v>303</v>
      </c>
      <c r="D37" s="50"/>
      <c r="E37" s="7">
        <v>9</v>
      </c>
      <c r="F37" s="49" t="s">
        <v>304</v>
      </c>
      <c r="G37" s="49" t="s">
        <v>239</v>
      </c>
      <c r="H37" s="47" t="s">
        <v>220</v>
      </c>
      <c r="I37" s="7">
        <v>1</v>
      </c>
      <c r="J37" s="167">
        <v>100000</v>
      </c>
      <c r="K37" s="155" t="s">
        <v>323</v>
      </c>
      <c r="L37" s="156" t="s">
        <v>357</v>
      </c>
      <c r="M37" s="88" t="s">
        <v>270</v>
      </c>
      <c r="N37" s="142" t="s">
        <v>267</v>
      </c>
      <c r="O37" s="149" t="s">
        <v>356</v>
      </c>
    </row>
    <row r="38" spans="1:15" s="41" customFormat="1" ht="64.5" thickBot="1">
      <c r="A38" s="103" t="s">
        <v>227</v>
      </c>
      <c r="B38" s="86" t="s">
        <v>367</v>
      </c>
      <c r="C38" s="86" t="s">
        <v>365</v>
      </c>
      <c r="D38" s="87"/>
      <c r="E38" s="81">
        <v>10</v>
      </c>
      <c r="F38" s="78" t="s">
        <v>363</v>
      </c>
      <c r="G38" s="78" t="s">
        <v>364</v>
      </c>
      <c r="H38" s="79" t="s">
        <v>47</v>
      </c>
      <c r="I38" s="81">
        <v>3</v>
      </c>
      <c r="J38" s="171">
        <v>80000</v>
      </c>
      <c r="K38" s="172" t="s">
        <v>323</v>
      </c>
      <c r="L38" s="173" t="s">
        <v>246</v>
      </c>
      <c r="M38" s="89" t="s">
        <v>357</v>
      </c>
      <c r="N38" s="143" t="s">
        <v>267</v>
      </c>
      <c r="O38" s="149" t="s">
        <v>372</v>
      </c>
    </row>
    <row r="39" spans="1:15" s="41" customFormat="1" ht="102">
      <c r="A39" s="133" t="s">
        <v>279</v>
      </c>
      <c r="B39" s="83" t="s">
        <v>222</v>
      </c>
      <c r="C39" s="83" t="s">
        <v>296</v>
      </c>
      <c r="D39" s="84"/>
      <c r="E39" s="182">
        <v>11</v>
      </c>
      <c r="F39" s="183" t="s">
        <v>223</v>
      </c>
      <c r="G39" s="183" t="s">
        <v>265</v>
      </c>
      <c r="H39" s="182" t="s">
        <v>220</v>
      </c>
      <c r="I39" s="182">
        <v>1</v>
      </c>
      <c r="J39" s="179">
        <v>234863.34</v>
      </c>
      <c r="K39" s="183" t="s">
        <v>350</v>
      </c>
      <c r="L39" s="184" t="s">
        <v>242</v>
      </c>
      <c r="M39" s="184" t="s">
        <v>245</v>
      </c>
      <c r="N39" s="185" t="s">
        <v>229</v>
      </c>
      <c r="O39" s="186"/>
    </row>
    <row r="40" spans="1:15" s="41" customFormat="1" ht="75" customHeight="1">
      <c r="A40" s="101" t="s">
        <v>280</v>
      </c>
      <c r="B40" s="7" t="s">
        <v>262</v>
      </c>
      <c r="C40" s="7" t="s">
        <v>305</v>
      </c>
      <c r="D40" s="150"/>
      <c r="E40" s="7">
        <v>12</v>
      </c>
      <c r="F40" s="154" t="s">
        <v>281</v>
      </c>
      <c r="G40" s="154" t="s">
        <v>240</v>
      </c>
      <c r="H40" s="142" t="s">
        <v>220</v>
      </c>
      <c r="I40" s="142">
        <v>1</v>
      </c>
      <c r="J40" s="181">
        <v>0</v>
      </c>
      <c r="K40" s="155" t="s">
        <v>324</v>
      </c>
      <c r="L40" s="156" t="s">
        <v>357</v>
      </c>
      <c r="M40" s="156" t="s">
        <v>283</v>
      </c>
      <c r="N40" s="7" t="s">
        <v>229</v>
      </c>
      <c r="O40" s="149" t="s">
        <v>375</v>
      </c>
    </row>
    <row r="41" spans="1:15" s="41" customFormat="1" ht="51">
      <c r="A41" s="129" t="s">
        <v>234</v>
      </c>
      <c r="B41" s="53" t="s">
        <v>214</v>
      </c>
      <c r="C41" s="53" t="s">
        <v>306</v>
      </c>
      <c r="D41" s="50"/>
      <c r="E41" s="7">
        <v>13</v>
      </c>
      <c r="F41" s="49" t="s">
        <v>241</v>
      </c>
      <c r="G41" s="49" t="s">
        <v>282</v>
      </c>
      <c r="H41" s="47" t="s">
        <v>220</v>
      </c>
      <c r="I41" s="47">
        <v>1</v>
      </c>
      <c r="J41" s="167">
        <v>12000</v>
      </c>
      <c r="K41" s="155" t="s">
        <v>324</v>
      </c>
      <c r="L41" s="156" t="s">
        <v>283</v>
      </c>
      <c r="M41" s="156" t="s">
        <v>284</v>
      </c>
      <c r="N41" s="7" t="s">
        <v>229</v>
      </c>
      <c r="O41" s="46"/>
    </row>
    <row r="42" spans="1:15" s="41" customFormat="1" ht="72">
      <c r="A42" s="101" t="s">
        <v>234</v>
      </c>
      <c r="B42" s="55" t="s">
        <v>264</v>
      </c>
      <c r="C42" s="55" t="s">
        <v>307</v>
      </c>
      <c r="D42" s="157"/>
      <c r="E42" s="46">
        <v>14</v>
      </c>
      <c r="F42" s="152" t="s">
        <v>308</v>
      </c>
      <c r="G42" s="154" t="s">
        <v>309</v>
      </c>
      <c r="H42" s="142" t="s">
        <v>220</v>
      </c>
      <c r="I42" s="142">
        <v>1</v>
      </c>
      <c r="J42" s="167">
        <v>90000</v>
      </c>
      <c r="K42" s="155" t="s">
        <v>324</v>
      </c>
      <c r="L42" s="156" t="s">
        <v>246</v>
      </c>
      <c r="M42" s="156" t="s">
        <v>357</v>
      </c>
      <c r="N42" s="7" t="s">
        <v>229</v>
      </c>
      <c r="O42" s="149" t="s">
        <v>361</v>
      </c>
    </row>
    <row r="43" spans="1:15" s="41" customFormat="1" ht="108.75" customHeight="1">
      <c r="A43" s="139" t="s">
        <v>227</v>
      </c>
      <c r="B43" s="140" t="s">
        <v>354</v>
      </c>
      <c r="C43" s="140" t="s">
        <v>353</v>
      </c>
      <c r="D43" s="141"/>
      <c r="E43" s="187">
        <v>15</v>
      </c>
      <c r="F43" s="188" t="s">
        <v>351</v>
      </c>
      <c r="G43" s="188" t="s">
        <v>355</v>
      </c>
      <c r="H43" s="189" t="s">
        <v>47</v>
      </c>
      <c r="I43" s="189">
        <v>3</v>
      </c>
      <c r="J43" s="180">
        <v>18000</v>
      </c>
      <c r="K43" s="190" t="s">
        <v>324</v>
      </c>
      <c r="L43" s="191" t="s">
        <v>244</v>
      </c>
      <c r="M43" s="191" t="s">
        <v>243</v>
      </c>
      <c r="N43" s="187" t="s">
        <v>229</v>
      </c>
      <c r="O43" s="192" t="s">
        <v>361</v>
      </c>
    </row>
    <row r="44" spans="1:15" s="41" customFormat="1" ht="88.5" customHeight="1">
      <c r="A44" s="159" t="s">
        <v>237</v>
      </c>
      <c r="B44" s="160" t="s">
        <v>310</v>
      </c>
      <c r="C44" s="160" t="s">
        <v>311</v>
      </c>
      <c r="D44" s="161"/>
      <c r="E44" s="7">
        <v>16</v>
      </c>
      <c r="F44" s="162" t="s">
        <v>238</v>
      </c>
      <c r="G44" s="162" t="s">
        <v>238</v>
      </c>
      <c r="H44" s="160" t="s">
        <v>220</v>
      </c>
      <c r="I44" s="160">
        <v>1</v>
      </c>
      <c r="J44" s="163">
        <v>30000</v>
      </c>
      <c r="K44" s="164" t="s">
        <v>324</v>
      </c>
      <c r="L44" s="165" t="s">
        <v>246</v>
      </c>
      <c r="M44" s="165" t="s">
        <v>357</v>
      </c>
      <c r="N44" s="160" t="s">
        <v>229</v>
      </c>
      <c r="O44" s="158" t="s">
        <v>356</v>
      </c>
    </row>
    <row r="45" spans="1:15" s="41" customFormat="1" ht="51.75" thickBot="1">
      <c r="A45" s="103" t="s">
        <v>370</v>
      </c>
      <c r="B45" s="86" t="s">
        <v>354</v>
      </c>
      <c r="C45" s="86" t="s">
        <v>353</v>
      </c>
      <c r="D45" s="87"/>
      <c r="E45" s="86">
        <v>17</v>
      </c>
      <c r="F45" s="166" t="s">
        <v>362</v>
      </c>
      <c r="G45" s="78" t="s">
        <v>362</v>
      </c>
      <c r="H45" s="79" t="s">
        <v>47</v>
      </c>
      <c r="I45" s="79">
        <v>2</v>
      </c>
      <c r="J45" s="171">
        <v>25000</v>
      </c>
      <c r="K45" s="172" t="s">
        <v>324</v>
      </c>
      <c r="L45" s="173" t="s">
        <v>246</v>
      </c>
      <c r="M45" s="151" t="s">
        <v>357</v>
      </c>
      <c r="N45" s="81" t="s">
        <v>229</v>
      </c>
      <c r="O45" s="149" t="s">
        <v>372</v>
      </c>
    </row>
    <row r="46" spans="1:15" s="41" customFormat="1" ht="51">
      <c r="A46" s="133" t="s">
        <v>249</v>
      </c>
      <c r="B46" s="83" t="s">
        <v>230</v>
      </c>
      <c r="C46" s="83" t="s">
        <v>340</v>
      </c>
      <c r="D46" s="74"/>
      <c r="E46" s="185">
        <v>18</v>
      </c>
      <c r="F46" s="183" t="s">
        <v>231</v>
      </c>
      <c r="G46" s="183" t="s">
        <v>251</v>
      </c>
      <c r="H46" s="182" t="s">
        <v>220</v>
      </c>
      <c r="I46" s="182">
        <v>1</v>
      </c>
      <c r="J46" s="179">
        <v>134711.84</v>
      </c>
      <c r="K46" s="183" t="s">
        <v>324</v>
      </c>
      <c r="L46" s="184" t="s">
        <v>242</v>
      </c>
      <c r="M46" s="184" t="s">
        <v>245</v>
      </c>
      <c r="N46" s="185" t="s">
        <v>250</v>
      </c>
      <c r="O46" s="185"/>
    </row>
    <row r="47" spans="1:15" s="41" customFormat="1" ht="51.75" thickBot="1">
      <c r="A47" s="135" t="s">
        <v>252</v>
      </c>
      <c r="B47" s="79" t="s">
        <v>232</v>
      </c>
      <c r="C47" s="79" t="s">
        <v>312</v>
      </c>
      <c r="D47" s="80"/>
      <c r="E47" s="193">
        <v>19</v>
      </c>
      <c r="F47" s="194" t="s">
        <v>233</v>
      </c>
      <c r="G47" s="194" t="s">
        <v>263</v>
      </c>
      <c r="H47" s="195" t="s">
        <v>220</v>
      </c>
      <c r="I47" s="195">
        <v>1</v>
      </c>
      <c r="J47" s="177">
        <v>38000</v>
      </c>
      <c r="K47" s="194" t="s">
        <v>324</v>
      </c>
      <c r="L47" s="196" t="s">
        <v>242</v>
      </c>
      <c r="M47" s="196" t="s">
        <v>245</v>
      </c>
      <c r="N47" s="193" t="s">
        <v>248</v>
      </c>
      <c r="O47" s="197" t="s">
        <v>366</v>
      </c>
    </row>
    <row r="48" spans="1:15" s="41" customFormat="1" ht="51">
      <c r="A48" s="136" t="s">
        <v>253</v>
      </c>
      <c r="B48" s="53" t="s">
        <v>222</v>
      </c>
      <c r="C48" s="53" t="s">
        <v>296</v>
      </c>
      <c r="D48" s="91"/>
      <c r="E48" s="105">
        <v>20</v>
      </c>
      <c r="F48" s="75" t="s">
        <v>254</v>
      </c>
      <c r="G48" s="75" t="s">
        <v>259</v>
      </c>
      <c r="H48" s="73" t="s">
        <v>220</v>
      </c>
      <c r="I48" s="73">
        <v>1</v>
      </c>
      <c r="J48" s="119">
        <v>910000</v>
      </c>
      <c r="K48" s="75" t="s">
        <v>320</v>
      </c>
      <c r="L48" s="76" t="s">
        <v>270</v>
      </c>
      <c r="M48" s="76" t="s">
        <v>271</v>
      </c>
      <c r="N48" s="144" t="s">
        <v>221</v>
      </c>
      <c r="O48" s="77"/>
    </row>
    <row r="49" spans="1:15" s="41" customFormat="1" ht="89.25">
      <c r="A49" s="130" t="s">
        <v>226</v>
      </c>
      <c r="B49" s="47" t="s">
        <v>297</v>
      </c>
      <c r="C49" s="47" t="s">
        <v>299</v>
      </c>
      <c r="D49" s="50"/>
      <c r="E49" s="7">
        <v>21</v>
      </c>
      <c r="F49" s="49" t="s">
        <v>272</v>
      </c>
      <c r="G49" s="49" t="s">
        <v>260</v>
      </c>
      <c r="H49" s="47" t="s">
        <v>220</v>
      </c>
      <c r="I49" s="47">
        <v>1</v>
      </c>
      <c r="J49" s="124">
        <v>805924</v>
      </c>
      <c r="K49" s="49" t="s">
        <v>321</v>
      </c>
      <c r="L49" s="52" t="s">
        <v>270</v>
      </c>
      <c r="M49" s="52" t="s">
        <v>271</v>
      </c>
      <c r="N49" s="142" t="s">
        <v>221</v>
      </c>
      <c r="O49" s="7"/>
    </row>
    <row r="50" spans="1:15" s="41" customFormat="1" ht="102">
      <c r="A50" s="130" t="s">
        <v>235</v>
      </c>
      <c r="B50" s="47" t="s">
        <v>314</v>
      </c>
      <c r="C50" s="47" t="s">
        <v>316</v>
      </c>
      <c r="D50" s="48"/>
      <c r="E50" s="7">
        <v>22</v>
      </c>
      <c r="F50" s="49" t="s">
        <v>274</v>
      </c>
      <c r="G50" s="49" t="s">
        <v>348</v>
      </c>
      <c r="H50" s="47" t="s">
        <v>220</v>
      </c>
      <c r="I50" s="47">
        <v>1</v>
      </c>
      <c r="J50" s="124">
        <v>200000</v>
      </c>
      <c r="K50" s="49" t="s">
        <v>321</v>
      </c>
      <c r="L50" s="52" t="s">
        <v>270</v>
      </c>
      <c r="M50" s="52" t="s">
        <v>271</v>
      </c>
      <c r="N50" s="142" t="s">
        <v>221</v>
      </c>
      <c r="O50" s="7"/>
    </row>
    <row r="51" spans="1:15" s="41" customFormat="1" ht="51">
      <c r="A51" s="130" t="s">
        <v>224</v>
      </c>
      <c r="B51" s="47" t="s">
        <v>298</v>
      </c>
      <c r="C51" s="47" t="s">
        <v>295</v>
      </c>
      <c r="D51" s="50"/>
      <c r="E51" s="46">
        <v>23</v>
      </c>
      <c r="F51" s="49" t="s">
        <v>277</v>
      </c>
      <c r="G51" s="49" t="s">
        <v>258</v>
      </c>
      <c r="H51" s="47" t="s">
        <v>220</v>
      </c>
      <c r="I51" s="47">
        <v>1</v>
      </c>
      <c r="J51" s="124">
        <v>927600</v>
      </c>
      <c r="K51" s="49" t="s">
        <v>321</v>
      </c>
      <c r="L51" s="52" t="s">
        <v>245</v>
      </c>
      <c r="M51" s="52" t="s">
        <v>271</v>
      </c>
      <c r="N51" s="142" t="s">
        <v>221</v>
      </c>
      <c r="O51" s="7"/>
    </row>
    <row r="52" spans="1:15" s="41" customFormat="1" ht="76.5">
      <c r="A52" s="130" t="s">
        <v>255</v>
      </c>
      <c r="B52" s="47" t="s">
        <v>215</v>
      </c>
      <c r="C52" s="47" t="s">
        <v>313</v>
      </c>
      <c r="D52" s="50"/>
      <c r="E52" s="7">
        <v>24</v>
      </c>
      <c r="F52" s="49" t="s">
        <v>256</v>
      </c>
      <c r="G52" s="49" t="s">
        <v>286</v>
      </c>
      <c r="H52" s="47" t="s">
        <v>220</v>
      </c>
      <c r="I52" s="47">
        <v>1</v>
      </c>
      <c r="J52" s="124">
        <v>140000</v>
      </c>
      <c r="K52" s="49" t="s">
        <v>323</v>
      </c>
      <c r="L52" s="52" t="s">
        <v>245</v>
      </c>
      <c r="M52" s="52" t="s">
        <v>271</v>
      </c>
      <c r="N52" s="142" t="s">
        <v>267</v>
      </c>
      <c r="O52" s="7"/>
    </row>
    <row r="53" spans="1:15" s="41" customFormat="1" ht="114.75">
      <c r="A53" s="130" t="s">
        <v>234</v>
      </c>
      <c r="B53" s="47" t="s">
        <v>314</v>
      </c>
      <c r="C53" s="47" t="s">
        <v>315</v>
      </c>
      <c r="D53" s="50"/>
      <c r="E53" s="7">
        <v>25</v>
      </c>
      <c r="F53" s="49" t="s">
        <v>257</v>
      </c>
      <c r="G53" s="49" t="s">
        <v>349</v>
      </c>
      <c r="H53" s="47" t="s">
        <v>220</v>
      </c>
      <c r="I53" s="47">
        <v>1</v>
      </c>
      <c r="J53" s="124">
        <v>210000</v>
      </c>
      <c r="K53" s="49" t="s">
        <v>323</v>
      </c>
      <c r="L53" s="52" t="s">
        <v>245</v>
      </c>
      <c r="M53" s="52" t="s">
        <v>271</v>
      </c>
      <c r="N53" s="142" t="s">
        <v>267</v>
      </c>
      <c r="O53" s="7"/>
    </row>
    <row r="54" spans="1:15" s="41" customFormat="1" ht="89.25">
      <c r="A54" s="130" t="s">
        <v>287</v>
      </c>
      <c r="B54" s="53" t="s">
        <v>288</v>
      </c>
      <c r="C54" s="53" t="s">
        <v>317</v>
      </c>
      <c r="D54" s="50"/>
      <c r="E54" s="46">
        <v>26</v>
      </c>
      <c r="F54" s="49" t="s">
        <v>276</v>
      </c>
      <c r="G54" s="49" t="s">
        <v>273</v>
      </c>
      <c r="H54" s="47" t="s">
        <v>220</v>
      </c>
      <c r="I54" s="47">
        <v>1</v>
      </c>
      <c r="J54" s="124">
        <v>55000</v>
      </c>
      <c r="K54" s="49" t="s">
        <v>323</v>
      </c>
      <c r="L54" s="52" t="s">
        <v>245</v>
      </c>
      <c r="M54" s="52" t="s">
        <v>271</v>
      </c>
      <c r="N54" s="142" t="s">
        <v>267</v>
      </c>
      <c r="O54" s="7"/>
    </row>
    <row r="55" spans="1:15" s="41" customFormat="1" ht="64.5" thickBot="1">
      <c r="A55" s="103" t="s">
        <v>237</v>
      </c>
      <c r="B55" s="102" t="s">
        <v>319</v>
      </c>
      <c r="C55" s="102" t="s">
        <v>318</v>
      </c>
      <c r="D55" s="87"/>
      <c r="E55" s="7">
        <v>27</v>
      </c>
      <c r="F55" s="78" t="s">
        <v>275</v>
      </c>
      <c r="G55" s="78" t="s">
        <v>266</v>
      </c>
      <c r="H55" s="79" t="s">
        <v>220</v>
      </c>
      <c r="I55" s="79">
        <v>1</v>
      </c>
      <c r="J55" s="125">
        <v>110000</v>
      </c>
      <c r="K55" s="103" t="s">
        <v>323</v>
      </c>
      <c r="L55" s="82" t="s">
        <v>270</v>
      </c>
      <c r="M55" s="82" t="s">
        <v>271</v>
      </c>
      <c r="N55" s="143" t="s">
        <v>267</v>
      </c>
      <c r="O55" s="81"/>
    </row>
    <row r="56" spans="1:15" s="41" customFormat="1" ht="12.75">
      <c r="A56" s="137" t="s">
        <v>331</v>
      </c>
      <c r="B56" s="106"/>
      <c r="C56" s="106"/>
      <c r="D56" s="107"/>
      <c r="E56" s="108"/>
      <c r="F56" s="330" t="s">
        <v>352</v>
      </c>
      <c r="G56" s="109"/>
      <c r="H56" s="106"/>
      <c r="I56" s="106"/>
      <c r="J56" s="210">
        <v>98550</v>
      </c>
      <c r="K56" s="109"/>
      <c r="L56" s="110"/>
      <c r="M56" s="110"/>
      <c r="N56" s="333" t="s">
        <v>374</v>
      </c>
      <c r="O56" s="111"/>
    </row>
    <row r="57" spans="1:15" s="41" customFormat="1" ht="12.75">
      <c r="A57" s="133" t="s">
        <v>329</v>
      </c>
      <c r="B57" s="73"/>
      <c r="C57" s="73"/>
      <c r="D57" s="74"/>
      <c r="E57" s="77"/>
      <c r="F57" s="331"/>
      <c r="G57" s="75"/>
      <c r="H57" s="73"/>
      <c r="I57" s="73"/>
      <c r="J57" s="179">
        <v>3102.81</v>
      </c>
      <c r="K57" s="75"/>
      <c r="L57" s="76"/>
      <c r="M57" s="76"/>
      <c r="N57" s="334"/>
      <c r="O57" s="104"/>
    </row>
    <row r="58" spans="1:15" s="41" customFormat="1" ht="12.75">
      <c r="A58" s="134" t="s">
        <v>332</v>
      </c>
      <c r="B58" s="47"/>
      <c r="C58" s="47"/>
      <c r="D58" s="48"/>
      <c r="E58" s="7"/>
      <c r="F58" s="331"/>
      <c r="G58" s="49"/>
      <c r="H58" s="47"/>
      <c r="I58" s="47"/>
      <c r="J58" s="179">
        <v>11013.36</v>
      </c>
      <c r="K58" s="75"/>
      <c r="L58" s="76"/>
      <c r="M58" s="76"/>
      <c r="N58" s="334"/>
      <c r="O58" s="104"/>
    </row>
    <row r="59" spans="1:15" s="41" customFormat="1" ht="12.75" customHeight="1">
      <c r="A59" s="133" t="s">
        <v>236</v>
      </c>
      <c r="B59" s="73"/>
      <c r="C59" s="73"/>
      <c r="D59" s="74"/>
      <c r="E59" s="77"/>
      <c r="F59" s="331"/>
      <c r="G59" s="75"/>
      <c r="H59" s="73"/>
      <c r="I59" s="73"/>
      <c r="J59" s="179">
        <v>21000</v>
      </c>
      <c r="K59" s="75"/>
      <c r="L59" s="76"/>
      <c r="M59" s="76"/>
      <c r="N59" s="334"/>
      <c r="O59" s="104"/>
    </row>
    <row r="60" spans="1:15" s="41" customFormat="1" ht="12.75">
      <c r="A60" s="134" t="s">
        <v>330</v>
      </c>
      <c r="B60" s="53"/>
      <c r="C60" s="53"/>
      <c r="D60" s="54"/>
      <c r="E60" s="55"/>
      <c r="F60" s="331"/>
      <c r="G60" s="54"/>
      <c r="H60" s="53"/>
      <c r="I60" s="53"/>
      <c r="J60" s="175">
        <v>91800</v>
      </c>
      <c r="K60" s="54"/>
      <c r="L60" s="88"/>
      <c r="M60" s="52"/>
      <c r="N60" s="334"/>
      <c r="O60" s="101"/>
    </row>
    <row r="61" spans="1:15" s="41" customFormat="1" ht="12.75">
      <c r="A61" s="207"/>
      <c r="B61" s="208"/>
      <c r="C61" s="208"/>
      <c r="D61" s="209"/>
      <c r="E61" s="55"/>
      <c r="F61" s="331"/>
      <c r="G61" s="54"/>
      <c r="H61" s="53"/>
      <c r="I61" s="53"/>
      <c r="J61" s="120">
        <v>66120</v>
      </c>
      <c r="K61" s="54"/>
      <c r="L61" s="88"/>
      <c r="M61" s="52"/>
      <c r="N61" s="334"/>
      <c r="O61" s="101"/>
    </row>
    <row r="62" spans="1:15" s="41" customFormat="1" ht="13.5" thickBot="1">
      <c r="A62" s="103" t="s">
        <v>234</v>
      </c>
      <c r="B62" s="112"/>
      <c r="C62" s="112"/>
      <c r="D62" s="113"/>
      <c r="E62" s="114"/>
      <c r="F62" s="306"/>
      <c r="G62" s="115"/>
      <c r="H62" s="112"/>
      <c r="I62" s="112"/>
      <c r="J62" s="121"/>
      <c r="K62" s="115"/>
      <c r="L62" s="116"/>
      <c r="M62" s="116"/>
      <c r="N62" s="335"/>
      <c r="O62" s="117"/>
    </row>
    <row r="63" spans="1:15" s="41" customFormat="1" ht="12.75">
      <c r="A63" s="321" t="s">
        <v>342</v>
      </c>
      <c r="B63" s="322"/>
      <c r="C63" s="322"/>
      <c r="D63" s="322"/>
      <c r="E63" s="323"/>
      <c r="F63" s="307" t="s">
        <v>333</v>
      </c>
      <c r="G63" s="307"/>
      <c r="H63" s="307"/>
      <c r="I63" s="307"/>
      <c r="J63" s="122">
        <f>SUM(J29:J38,J48:J55)</f>
        <v>4957642</v>
      </c>
      <c r="K63" s="146"/>
      <c r="L63" s="105"/>
      <c r="M63" s="105"/>
      <c r="N63" s="105"/>
      <c r="O63" s="105"/>
    </row>
    <row r="64" spans="1:16" s="41" customFormat="1" ht="12.75">
      <c r="A64" s="324"/>
      <c r="B64" s="325"/>
      <c r="C64" s="325"/>
      <c r="D64" s="325"/>
      <c r="E64" s="326"/>
      <c r="F64" s="308" t="s">
        <v>229</v>
      </c>
      <c r="G64" s="308"/>
      <c r="H64" s="308"/>
      <c r="I64" s="308"/>
      <c r="J64" s="123">
        <f>SUM(J39:J45)</f>
        <v>409863.33999999997</v>
      </c>
      <c r="K64" s="46"/>
      <c r="L64" s="46"/>
      <c r="M64" s="46"/>
      <c r="N64" s="46"/>
      <c r="O64" s="46"/>
      <c r="P64" s="57"/>
    </row>
    <row r="65" spans="1:15" s="41" customFormat="1" ht="12.75" customHeight="1">
      <c r="A65" s="324"/>
      <c r="B65" s="325"/>
      <c r="C65" s="325"/>
      <c r="D65" s="325"/>
      <c r="E65" s="326"/>
      <c r="F65" s="308" t="s">
        <v>334</v>
      </c>
      <c r="G65" s="308"/>
      <c r="H65" s="308"/>
      <c r="I65" s="308"/>
      <c r="J65" s="123">
        <f>SUM(J56:J62)</f>
        <v>291586.17</v>
      </c>
      <c r="K65" s="46"/>
      <c r="L65" s="46"/>
      <c r="M65" s="46"/>
      <c r="N65" s="46"/>
      <c r="O65" s="46"/>
    </row>
    <row r="66" spans="1:15" s="41" customFormat="1" ht="12.75">
      <c r="A66" s="324"/>
      <c r="B66" s="325"/>
      <c r="C66" s="325"/>
      <c r="D66" s="325"/>
      <c r="E66" s="326"/>
      <c r="F66" s="308" t="s">
        <v>335</v>
      </c>
      <c r="G66" s="308"/>
      <c r="H66" s="308"/>
      <c r="I66" s="318"/>
      <c r="J66" s="123">
        <v>0</v>
      </c>
      <c r="K66" s="118"/>
      <c r="L66" s="46"/>
      <c r="M66" s="46"/>
      <c r="N66" s="46"/>
      <c r="O66" s="46"/>
    </row>
    <row r="67" spans="1:15" s="41" customFormat="1" ht="13.5" thickBot="1">
      <c r="A67" s="324"/>
      <c r="B67" s="325"/>
      <c r="C67" s="325"/>
      <c r="D67" s="325"/>
      <c r="E67" s="326"/>
      <c r="F67" s="318" t="s">
        <v>341</v>
      </c>
      <c r="G67" s="319"/>
      <c r="H67" s="319"/>
      <c r="I67" s="319"/>
      <c r="J67" s="126">
        <f>SUM(J46:J47)</f>
        <v>172711.84</v>
      </c>
      <c r="K67" s="118"/>
      <c r="L67" s="46"/>
      <c r="M67" s="46"/>
      <c r="N67" s="46"/>
      <c r="O67" s="46"/>
    </row>
    <row r="68" spans="1:15" s="41" customFormat="1" ht="13.5" thickBot="1">
      <c r="A68" s="324"/>
      <c r="B68" s="325"/>
      <c r="C68" s="325"/>
      <c r="D68" s="325"/>
      <c r="E68" s="326"/>
      <c r="F68" s="309" t="s">
        <v>336</v>
      </c>
      <c r="G68" s="310"/>
      <c r="H68" s="310"/>
      <c r="I68" s="310"/>
      <c r="J68" s="127">
        <f>SUM(J63:J67)</f>
        <v>5831803.35</v>
      </c>
      <c r="K68" s="145"/>
      <c r="L68" s="46"/>
      <c r="M68" s="46"/>
      <c r="N68" s="46"/>
      <c r="O68" s="46"/>
    </row>
    <row r="69" spans="1:15" s="41" customFormat="1" ht="12.75">
      <c r="A69" s="327"/>
      <c r="B69" s="328"/>
      <c r="C69" s="328"/>
      <c r="D69" s="328"/>
      <c r="E69" s="329"/>
      <c r="F69" s="318" t="s">
        <v>337</v>
      </c>
      <c r="G69" s="319"/>
      <c r="H69" s="319"/>
      <c r="I69" s="320"/>
      <c r="J69" s="122">
        <f>SUM(J31,J32,J34,J35,J50,J53)</f>
        <v>1036018</v>
      </c>
      <c r="K69" s="46"/>
      <c r="L69" s="46"/>
      <c r="M69" s="46"/>
      <c r="N69" s="46"/>
      <c r="O69" s="46"/>
    </row>
    <row r="70" s="41" customFormat="1" ht="12.75">
      <c r="K70" s="138"/>
    </row>
    <row r="71" s="41" customFormat="1" ht="4.5" customHeight="1"/>
    <row r="72" s="41" customFormat="1" ht="12.75">
      <c r="J72" s="41">
        <f>J68/100*5</f>
        <v>291590.1675</v>
      </c>
    </row>
    <row r="73" spans="1:15" s="41" customFormat="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97"/>
      <c r="K73" s="92"/>
      <c r="L73" s="93"/>
      <c r="M73" s="93"/>
      <c r="N73" s="94"/>
      <c r="O73" s="95"/>
    </row>
    <row r="74" spans="1:15" s="41" customFormat="1" ht="15" hidden="1">
      <c r="A74" s="98"/>
      <c r="B74" s="98"/>
      <c r="C74" s="98"/>
      <c r="D74" s="98"/>
      <c r="E74" s="98"/>
      <c r="F74" s="98"/>
      <c r="G74" s="98"/>
      <c r="H74" s="96"/>
      <c r="I74" s="96"/>
      <c r="J74" s="97"/>
      <c r="K74" s="92"/>
      <c r="L74" s="93"/>
      <c r="M74" s="93"/>
      <c r="N74" s="94"/>
      <c r="O74" s="95"/>
    </row>
    <row r="75" spans="1:15" s="41" customFormat="1" ht="14.25" customHeight="1">
      <c r="A75" s="340" t="s">
        <v>289</v>
      </c>
      <c r="B75" s="340"/>
      <c r="C75" s="340"/>
      <c r="D75" s="340"/>
      <c r="E75" s="340"/>
      <c r="F75" s="340"/>
      <c r="G75" s="340"/>
      <c r="H75" s="96"/>
      <c r="I75" s="96"/>
      <c r="J75" s="97"/>
      <c r="K75" s="92"/>
      <c r="L75" s="93"/>
      <c r="M75" s="93"/>
      <c r="N75" s="94"/>
      <c r="O75" s="95"/>
    </row>
    <row r="76" spans="1:15" s="41" customFormat="1" ht="30" customHeight="1">
      <c r="A76" s="332" t="s">
        <v>338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</row>
    <row r="77" spans="1:15" s="41" customFormat="1" ht="1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41" customFormat="1" ht="1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2"/>
      <c r="L78" s="93"/>
      <c r="M78" s="93"/>
      <c r="N78" s="94"/>
      <c r="O78" s="95"/>
    </row>
    <row r="79" spans="1:15" s="41" customFormat="1" ht="15">
      <c r="A79" s="341" t="s">
        <v>373</v>
      </c>
      <c r="B79" s="341"/>
      <c r="C79" s="341"/>
      <c r="D79" s="341"/>
      <c r="E79" s="341"/>
      <c r="F79" s="341"/>
      <c r="G79" s="96"/>
      <c r="H79" s="341"/>
      <c r="I79" s="341"/>
      <c r="J79" s="341"/>
      <c r="K79" s="92"/>
      <c r="L79" s="343" t="s">
        <v>376</v>
      </c>
      <c r="M79" s="343"/>
      <c r="N79" s="343"/>
      <c r="O79" s="343"/>
    </row>
    <row r="80" spans="1:15" s="41" customFormat="1" ht="15">
      <c r="A80" s="342" t="s">
        <v>290</v>
      </c>
      <c r="B80" s="342"/>
      <c r="C80" s="342"/>
      <c r="D80" s="342"/>
      <c r="E80" s="342"/>
      <c r="F80" s="342"/>
      <c r="G80" s="96"/>
      <c r="H80" s="344" t="s">
        <v>291</v>
      </c>
      <c r="I80" s="344"/>
      <c r="J80" s="344"/>
      <c r="K80" s="92"/>
      <c r="L80" s="280" t="s">
        <v>293</v>
      </c>
      <c r="M80" s="280"/>
      <c r="N80" s="280"/>
      <c r="O80" s="280"/>
    </row>
    <row r="81" spans="1:15" s="41" customFormat="1" ht="15">
      <c r="A81" s="96"/>
      <c r="B81" s="96"/>
      <c r="C81" s="96"/>
      <c r="D81" s="96"/>
      <c r="E81" s="96"/>
      <c r="F81" s="96"/>
      <c r="G81" s="96"/>
      <c r="H81" s="96"/>
      <c r="I81" s="96"/>
      <c r="J81" s="99" t="s">
        <v>292</v>
      </c>
      <c r="K81" s="92"/>
      <c r="L81" s="93"/>
      <c r="M81" s="93"/>
      <c r="N81" s="94"/>
      <c r="O81" s="95"/>
    </row>
    <row r="82" spans="1:15" s="41" customFormat="1" ht="18.75">
      <c r="A82" s="56"/>
      <c r="B82" s="56"/>
      <c r="C82" s="56"/>
      <c r="D82" s="51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1" customFormat="1" ht="15">
      <c r="A83" s="69"/>
      <c r="B83" s="58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41" customFormat="1" ht="15">
      <c r="A84" s="339"/>
      <c r="B84" s="339"/>
      <c r="C84" s="72"/>
      <c r="D84" s="36"/>
      <c r="E84" s="36"/>
      <c r="F84" s="59"/>
      <c r="G84" s="59"/>
      <c r="H84" s="59"/>
      <c r="I84" s="59"/>
      <c r="J84" s="60"/>
      <c r="K84" s="36"/>
      <c r="L84" s="36"/>
      <c r="M84" s="36"/>
      <c r="N84" s="36"/>
      <c r="O84" s="36"/>
    </row>
    <row r="85" spans="1:15" s="41" customFormat="1" ht="15">
      <c r="A85" s="339"/>
      <c r="B85" s="339"/>
      <c r="C85" s="72"/>
      <c r="D85" s="36"/>
      <c r="E85" s="36"/>
      <c r="F85" s="61"/>
      <c r="G85" s="61"/>
      <c r="H85" s="61"/>
      <c r="I85" s="61"/>
      <c r="J85" s="62"/>
      <c r="K85" s="36"/>
      <c r="L85" s="36"/>
      <c r="M85" s="36"/>
      <c r="N85" s="36"/>
      <c r="O85" s="36"/>
    </row>
    <row r="86" spans="1:15" s="41" customFormat="1" ht="15">
      <c r="A86" s="70"/>
      <c r="B86" s="36"/>
      <c r="C86" s="36"/>
      <c r="D86" s="36"/>
      <c r="E86" s="36"/>
      <c r="F86" s="63"/>
      <c r="G86" s="63"/>
      <c r="H86" s="63"/>
      <c r="I86" s="63"/>
      <c r="J86" s="64"/>
      <c r="K86" s="36"/>
      <c r="L86" s="36"/>
      <c r="M86" s="36"/>
      <c r="N86" s="36"/>
      <c r="O86" s="36"/>
    </row>
    <row r="87" spans="1:15" s="41" customFormat="1" ht="15">
      <c r="A87" s="70"/>
      <c r="B87" s="36"/>
      <c r="C87" s="36"/>
      <c r="D87" s="36"/>
      <c r="E87" s="36"/>
      <c r="F87" s="66"/>
      <c r="G87" s="66"/>
      <c r="H87" s="66"/>
      <c r="I87" s="66"/>
      <c r="J87" s="67"/>
      <c r="K87" s="36"/>
      <c r="L87" s="36"/>
      <c r="M87" s="36"/>
      <c r="N87" s="36"/>
      <c r="O87" s="36"/>
    </row>
    <row r="88" spans="1:15" s="41" customFormat="1" ht="15">
      <c r="A88" s="36"/>
      <c r="B88" s="36"/>
      <c r="C88" s="36"/>
      <c r="D88" s="36"/>
      <c r="E88" s="36"/>
      <c r="F88" s="65"/>
      <c r="G88" s="65"/>
      <c r="H88" s="65"/>
      <c r="I88" s="65"/>
      <c r="J88" s="68"/>
      <c r="K88" s="36"/>
      <c r="L88" s="36"/>
      <c r="M88" s="36"/>
      <c r="N88" s="36"/>
      <c r="O88" s="36"/>
    </row>
    <row r="89" spans="1:15" s="41" customFormat="1" ht="15">
      <c r="A89" s="36"/>
      <c r="B89" s="36"/>
      <c r="C89" s="36"/>
      <c r="D89" s="36"/>
      <c r="E89" s="36"/>
      <c r="F89" s="36"/>
      <c r="G89" s="71"/>
      <c r="H89" s="36"/>
      <c r="I89" s="36"/>
      <c r="J89" s="43"/>
      <c r="K89" s="36"/>
      <c r="L89" s="36"/>
      <c r="M89" s="36"/>
      <c r="N89" s="36"/>
      <c r="O89" s="36"/>
    </row>
    <row r="90" ht="17.25" customHeight="1">
      <c r="J90" s="44"/>
    </row>
  </sheetData>
  <sheetProtection/>
  <mergeCells count="47">
    <mergeCell ref="A84:B84"/>
    <mergeCell ref="A85:B85"/>
    <mergeCell ref="L26:L27"/>
    <mergeCell ref="M26:M27"/>
    <mergeCell ref="A75:G75"/>
    <mergeCell ref="A79:F79"/>
    <mergeCell ref="A80:F80"/>
    <mergeCell ref="H79:J79"/>
    <mergeCell ref="L79:O79"/>
    <mergeCell ref="H80:J80"/>
    <mergeCell ref="L80:O80"/>
    <mergeCell ref="N24:N27"/>
    <mergeCell ref="O24:O27"/>
    <mergeCell ref="F67:I67"/>
    <mergeCell ref="A76:O76"/>
    <mergeCell ref="N56:N62"/>
    <mergeCell ref="J25:J27"/>
    <mergeCell ref="K25:K27"/>
    <mergeCell ref="L25:M25"/>
    <mergeCell ref="G25:G27"/>
    <mergeCell ref="B21:F21"/>
    <mergeCell ref="B22:F22"/>
    <mergeCell ref="A24:A27"/>
    <mergeCell ref="B24:B27"/>
    <mergeCell ref="C24:C27"/>
    <mergeCell ref="E25:E27"/>
    <mergeCell ref="F25:F27"/>
    <mergeCell ref="E24:M24"/>
    <mergeCell ref="D24:D27"/>
    <mergeCell ref="H25:H27"/>
    <mergeCell ref="I25:I27"/>
    <mergeCell ref="K12:O12"/>
    <mergeCell ref="B19:F19"/>
    <mergeCell ref="A13:O13"/>
    <mergeCell ref="A14:O14"/>
    <mergeCell ref="A15:O15"/>
    <mergeCell ref="A16:O16"/>
    <mergeCell ref="B18:F18"/>
    <mergeCell ref="B20:F20"/>
    <mergeCell ref="F69:I69"/>
    <mergeCell ref="A63:E69"/>
    <mergeCell ref="F56:F62"/>
    <mergeCell ref="F63:I63"/>
    <mergeCell ref="F64:I64"/>
    <mergeCell ref="F65:I65"/>
    <mergeCell ref="F66:I66"/>
    <mergeCell ref="F68:I68"/>
  </mergeCells>
  <printOptions/>
  <pageMargins left="0.25" right="0.25" top="0.75" bottom="0.75" header="0.3" footer="0.3"/>
  <pageSetup fitToHeight="9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99">
      <selection activeCell="K41" sqref="K41"/>
    </sheetView>
  </sheetViews>
  <sheetFormatPr defaultColWidth="9.140625" defaultRowHeight="15"/>
  <cols>
    <col min="1" max="1" width="21.7109375" style="2" customWidth="1"/>
    <col min="2" max="2" width="10.28125" style="2" customWidth="1"/>
    <col min="3" max="3" width="10.140625" style="2" customWidth="1"/>
    <col min="4" max="4" width="18.7109375" style="2" customWidth="1"/>
    <col min="5" max="5" width="10.7109375" style="2" customWidth="1"/>
    <col min="6" max="6" width="84.28125" style="2" customWidth="1"/>
    <col min="7" max="7" width="20.00390625" style="2" customWidth="1"/>
    <col min="8" max="8" width="9.140625" style="2" customWidth="1"/>
    <col min="9" max="9" width="6.421875" style="2" customWidth="1"/>
    <col min="10" max="10" width="13.7109375" style="2" customWidth="1"/>
    <col min="11" max="11" width="11.140625" style="2" customWidth="1"/>
    <col min="12" max="12" width="29.7109375" style="2" customWidth="1"/>
    <col min="13" max="13" width="9.8515625" style="2" customWidth="1"/>
    <col min="14" max="14" width="9.7109375" style="2" customWidth="1"/>
    <col min="15" max="15" width="10.8515625" style="2" customWidth="1"/>
    <col min="16" max="16" width="12.421875" style="2" customWidth="1"/>
    <col min="17" max="17" width="4.57421875" style="2" customWidth="1"/>
    <col min="18" max="18" width="3.421875" style="2" customWidth="1"/>
    <col min="19" max="19" width="11.00390625" style="2" customWidth="1"/>
    <col min="20" max="20" width="15.421875" style="2" customWidth="1"/>
    <col min="21" max="16384" width="9.140625" style="2" customWidth="1"/>
  </cols>
  <sheetData>
    <row r="1" ht="15">
      <c r="P1" s="11" t="s">
        <v>34</v>
      </c>
    </row>
    <row r="2" ht="15">
      <c r="P2" s="11" t="s">
        <v>35</v>
      </c>
    </row>
    <row r="3" ht="15">
      <c r="P3" s="11" t="s">
        <v>36</v>
      </c>
    </row>
    <row r="6" spans="1:16" ht="15">
      <c r="A6" s="1" t="s">
        <v>0</v>
      </c>
      <c r="P6" s="3" t="s">
        <v>37</v>
      </c>
    </row>
    <row r="7" spans="1:16" ht="15">
      <c r="A7" s="1" t="s">
        <v>1</v>
      </c>
      <c r="P7" s="3" t="s">
        <v>2</v>
      </c>
    </row>
    <row r="8" spans="1:16" ht="15">
      <c r="A8" s="1" t="s">
        <v>3</v>
      </c>
      <c r="P8" s="3" t="s">
        <v>4</v>
      </c>
    </row>
    <row r="9" spans="1:16" ht="15">
      <c r="A9" s="1" t="s">
        <v>38</v>
      </c>
      <c r="P9" s="3" t="s">
        <v>5</v>
      </c>
    </row>
    <row r="10" spans="1:16" ht="15">
      <c r="A10" s="1" t="s">
        <v>33</v>
      </c>
      <c r="P10" s="3" t="s">
        <v>33</v>
      </c>
    </row>
    <row r="13" spans="1:16" ht="18.75">
      <c r="A13" s="348" t="s">
        <v>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</row>
    <row r="14" spans="1:16" ht="18.75">
      <c r="A14" s="349" t="s">
        <v>7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</row>
    <row r="15" spans="1:16" ht="18.75">
      <c r="A15" s="349" t="s">
        <v>8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</row>
    <row r="16" spans="1:16" ht="18.75">
      <c r="A16" s="349" t="s">
        <v>40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</row>
    <row r="18" spans="1:6" ht="15">
      <c r="A18" s="4" t="s">
        <v>9</v>
      </c>
      <c r="B18" s="350" t="s">
        <v>10</v>
      </c>
      <c r="C18" s="351"/>
      <c r="D18" s="351"/>
      <c r="E18" s="351"/>
      <c r="F18" s="351"/>
    </row>
    <row r="19" spans="1:6" ht="45">
      <c r="A19" s="5" t="s">
        <v>11</v>
      </c>
      <c r="B19" s="345" t="s">
        <v>12</v>
      </c>
      <c r="C19" s="346"/>
      <c r="D19" s="346"/>
      <c r="E19" s="346"/>
      <c r="F19" s="347"/>
    </row>
    <row r="20" spans="1:6" ht="15">
      <c r="A20" s="4" t="s">
        <v>13</v>
      </c>
      <c r="B20" s="359">
        <v>7715362428</v>
      </c>
      <c r="C20" s="360"/>
      <c r="D20" s="360"/>
      <c r="E20" s="360"/>
      <c r="F20" s="360"/>
    </row>
    <row r="21" spans="1:6" ht="15">
      <c r="A21" s="4" t="s">
        <v>14</v>
      </c>
      <c r="B21" s="359">
        <v>771501001</v>
      </c>
      <c r="C21" s="360"/>
      <c r="D21" s="360"/>
      <c r="E21" s="360"/>
      <c r="F21" s="360"/>
    </row>
    <row r="22" spans="1:6" ht="15">
      <c r="A22" s="4" t="s">
        <v>15</v>
      </c>
      <c r="B22" s="359">
        <v>45280554000</v>
      </c>
      <c r="C22" s="360"/>
      <c r="D22" s="360"/>
      <c r="E22" s="360"/>
      <c r="F22" s="360"/>
    </row>
    <row r="24" spans="1:16" s="6" customFormat="1" ht="12.75">
      <c r="A24" s="352" t="s">
        <v>16</v>
      </c>
      <c r="B24" s="352" t="s">
        <v>17</v>
      </c>
      <c r="C24" s="352" t="s">
        <v>18</v>
      </c>
      <c r="D24" s="353" t="s">
        <v>41</v>
      </c>
      <c r="E24" s="361" t="s">
        <v>19</v>
      </c>
      <c r="F24" s="362"/>
      <c r="G24" s="362"/>
      <c r="H24" s="362"/>
      <c r="I24" s="362"/>
      <c r="J24" s="362"/>
      <c r="K24" s="362"/>
      <c r="L24" s="362"/>
      <c r="M24" s="362"/>
      <c r="N24" s="363"/>
      <c r="O24" s="352" t="s">
        <v>20</v>
      </c>
      <c r="P24" s="352" t="s">
        <v>21</v>
      </c>
    </row>
    <row r="25" spans="1:16" s="6" customFormat="1" ht="12.75">
      <c r="A25" s="352"/>
      <c r="B25" s="352"/>
      <c r="C25" s="352"/>
      <c r="D25" s="354"/>
      <c r="E25" s="352" t="s">
        <v>22</v>
      </c>
      <c r="F25" s="352" t="s">
        <v>23</v>
      </c>
      <c r="G25" s="352" t="s">
        <v>24</v>
      </c>
      <c r="H25" s="352" t="s">
        <v>25</v>
      </c>
      <c r="I25" s="352" t="s">
        <v>26</v>
      </c>
      <c r="J25" s="352" t="s">
        <v>27</v>
      </c>
      <c r="K25" s="28"/>
      <c r="L25" s="356" t="s">
        <v>28</v>
      </c>
      <c r="M25" s="352" t="s">
        <v>29</v>
      </c>
      <c r="N25" s="352"/>
      <c r="O25" s="352"/>
      <c r="P25" s="352"/>
    </row>
    <row r="26" spans="1:16" s="6" customFormat="1" ht="12.75">
      <c r="A26" s="352"/>
      <c r="B26" s="352"/>
      <c r="C26" s="352"/>
      <c r="D26" s="354"/>
      <c r="E26" s="352"/>
      <c r="F26" s="352"/>
      <c r="G26" s="352"/>
      <c r="H26" s="352"/>
      <c r="I26" s="352"/>
      <c r="J26" s="352"/>
      <c r="K26" s="29"/>
      <c r="L26" s="357"/>
      <c r="M26" s="356" t="s">
        <v>30</v>
      </c>
      <c r="N26" s="352" t="s">
        <v>31</v>
      </c>
      <c r="O26" s="352"/>
      <c r="P26" s="352"/>
    </row>
    <row r="27" spans="1:16" s="6" customFormat="1" ht="12.75">
      <c r="A27" s="352"/>
      <c r="B27" s="352"/>
      <c r="C27" s="352"/>
      <c r="D27" s="355"/>
      <c r="E27" s="352"/>
      <c r="F27" s="352"/>
      <c r="G27" s="352"/>
      <c r="H27" s="352"/>
      <c r="I27" s="352"/>
      <c r="J27" s="352"/>
      <c r="K27" s="30"/>
      <c r="L27" s="358"/>
      <c r="M27" s="358"/>
      <c r="N27" s="352"/>
      <c r="O27" s="352"/>
      <c r="P27" s="352"/>
    </row>
    <row r="28" spans="1:16" s="8" customFormat="1" ht="12.75">
      <c r="A28" s="7">
        <v>1</v>
      </c>
      <c r="B28" s="7">
        <v>2</v>
      </c>
      <c r="C28" s="7">
        <v>3</v>
      </c>
      <c r="D28" s="7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/>
      <c r="L28" s="7"/>
      <c r="M28" s="7">
        <v>11</v>
      </c>
      <c r="N28" s="7">
        <v>12</v>
      </c>
      <c r="O28" s="7">
        <v>13</v>
      </c>
      <c r="P28" s="7">
        <v>14</v>
      </c>
    </row>
    <row r="29" spans="1:16" s="8" customFormat="1" ht="15">
      <c r="A29" s="9" t="s">
        <v>45</v>
      </c>
      <c r="B29" s="10" t="s">
        <v>69</v>
      </c>
      <c r="C29" s="10">
        <v>3693164</v>
      </c>
      <c r="D29" s="10" t="s">
        <v>70</v>
      </c>
      <c r="E29" s="7"/>
      <c r="F29" s="16" t="s">
        <v>46</v>
      </c>
      <c r="G29" s="17" t="s">
        <v>43</v>
      </c>
      <c r="H29" s="18" t="s">
        <v>47</v>
      </c>
      <c r="I29" s="7">
        <v>8</v>
      </c>
      <c r="J29" s="15">
        <v>50000</v>
      </c>
      <c r="K29" s="15"/>
      <c r="L29" s="17"/>
      <c r="M29" s="19"/>
      <c r="N29" s="19"/>
      <c r="O29" s="18" t="s">
        <v>44</v>
      </c>
      <c r="P29" s="7"/>
    </row>
    <row r="30" spans="1:16" s="8" customFormat="1" ht="15">
      <c r="A30" s="9" t="s">
        <v>48</v>
      </c>
      <c r="B30" s="10" t="s">
        <v>103</v>
      </c>
      <c r="C30" s="10">
        <v>1813010</v>
      </c>
      <c r="D30" s="10" t="s">
        <v>49</v>
      </c>
      <c r="E30" s="7"/>
      <c r="F30" s="16" t="s">
        <v>50</v>
      </c>
      <c r="G30" s="17" t="s">
        <v>43</v>
      </c>
      <c r="H30" s="18" t="s">
        <v>47</v>
      </c>
      <c r="I30" s="7">
        <v>75</v>
      </c>
      <c r="J30" s="15">
        <v>157600</v>
      </c>
      <c r="K30" s="15">
        <v>1000000</v>
      </c>
      <c r="L30" s="17"/>
      <c r="M30" s="19"/>
      <c r="N30" s="19"/>
      <c r="O30" s="18" t="s">
        <v>44</v>
      </c>
      <c r="P30" s="7"/>
    </row>
    <row r="31" spans="1:16" s="8" customFormat="1" ht="15">
      <c r="A31" s="9" t="s">
        <v>86</v>
      </c>
      <c r="B31" s="10" t="s">
        <v>87</v>
      </c>
      <c r="C31" s="10">
        <v>6021010</v>
      </c>
      <c r="D31" s="10" t="s">
        <v>88</v>
      </c>
      <c r="E31" s="10"/>
      <c r="F31" s="16" t="s">
        <v>68</v>
      </c>
      <c r="G31" s="17" t="s">
        <v>43</v>
      </c>
      <c r="H31" s="18"/>
      <c r="I31" s="7"/>
      <c r="J31" s="15">
        <v>39200</v>
      </c>
      <c r="K31" s="15">
        <v>260800</v>
      </c>
      <c r="L31" s="17"/>
      <c r="M31" s="19"/>
      <c r="N31" s="19"/>
      <c r="O31" s="18"/>
      <c r="P31" s="7"/>
    </row>
    <row r="32" spans="1:16" s="8" customFormat="1" ht="30">
      <c r="A32" s="9" t="s">
        <v>89</v>
      </c>
      <c r="B32" s="10" t="s">
        <v>90</v>
      </c>
      <c r="C32" s="10">
        <v>9241224</v>
      </c>
      <c r="D32" s="10" t="s">
        <v>91</v>
      </c>
      <c r="E32" s="10"/>
      <c r="F32" s="16" t="s">
        <v>92</v>
      </c>
      <c r="G32" s="17" t="s">
        <v>43</v>
      </c>
      <c r="H32" s="18" t="s">
        <v>111</v>
      </c>
      <c r="I32" s="7">
        <v>12</v>
      </c>
      <c r="J32" s="15">
        <v>900000</v>
      </c>
      <c r="K32" s="15">
        <v>400000</v>
      </c>
      <c r="L32" s="17"/>
      <c r="M32" s="19" t="s">
        <v>165</v>
      </c>
      <c r="N32" s="19" t="s">
        <v>164</v>
      </c>
      <c r="O32" s="18"/>
      <c r="P32" s="7"/>
    </row>
    <row r="33" spans="1:16" s="8" customFormat="1" ht="30" customHeight="1">
      <c r="A33" s="9" t="s">
        <v>73</v>
      </c>
      <c r="B33" s="10" t="s">
        <v>74</v>
      </c>
      <c r="C33" s="10">
        <v>1912138</v>
      </c>
      <c r="D33" s="10" t="s">
        <v>58</v>
      </c>
      <c r="E33" s="10"/>
      <c r="F33" s="16" t="s">
        <v>75</v>
      </c>
      <c r="G33" s="17" t="s">
        <v>43</v>
      </c>
      <c r="H33" s="18" t="s">
        <v>47</v>
      </c>
      <c r="I33" s="7"/>
      <c r="J33" s="15">
        <v>467700</v>
      </c>
      <c r="K33" s="15">
        <v>132300</v>
      </c>
      <c r="L33" s="17"/>
      <c r="M33" s="19"/>
      <c r="N33" s="19"/>
      <c r="O33" s="18"/>
      <c r="P33" s="7"/>
    </row>
    <row r="34" spans="1:16" s="8" customFormat="1" ht="30" customHeight="1">
      <c r="A34" s="9"/>
      <c r="B34" s="10"/>
      <c r="C34" s="10"/>
      <c r="D34" s="10"/>
      <c r="E34" s="10"/>
      <c r="F34" s="16"/>
      <c r="G34" s="17"/>
      <c r="H34" s="18"/>
      <c r="I34" s="7"/>
      <c r="J34" s="15">
        <f>SUM(J29:J33)</f>
        <v>1614500</v>
      </c>
      <c r="K34" s="15"/>
      <c r="L34" s="32">
        <f>J34+K34</f>
        <v>1614500</v>
      </c>
      <c r="M34" s="19"/>
      <c r="N34" s="19"/>
      <c r="O34" s="18"/>
      <c r="P34" s="7"/>
    </row>
    <row r="35" spans="1:16" s="8" customFormat="1" ht="30" customHeight="1">
      <c r="A35" s="9" t="s">
        <v>213</v>
      </c>
      <c r="B35" s="10"/>
      <c r="C35" s="10"/>
      <c r="D35" s="10"/>
      <c r="E35" s="10"/>
      <c r="F35" s="16" t="s">
        <v>212</v>
      </c>
      <c r="G35" s="17" t="s">
        <v>43</v>
      </c>
      <c r="H35" s="18" t="s">
        <v>81</v>
      </c>
      <c r="I35" s="7"/>
      <c r="J35" s="15">
        <v>286650</v>
      </c>
      <c r="K35" s="15"/>
      <c r="L35" s="17"/>
      <c r="M35" s="19"/>
      <c r="N35" s="19"/>
      <c r="O35" s="18"/>
      <c r="P35" s="7"/>
    </row>
    <row r="36" spans="1:16" s="8" customFormat="1" ht="30" customHeight="1">
      <c r="A36" s="9" t="s">
        <v>77</v>
      </c>
      <c r="B36" s="10" t="s">
        <v>78</v>
      </c>
      <c r="C36" s="10">
        <v>4560227</v>
      </c>
      <c r="D36" s="10" t="s">
        <v>79</v>
      </c>
      <c r="E36" s="10"/>
      <c r="F36" s="16" t="s">
        <v>80</v>
      </c>
      <c r="G36" s="17" t="s">
        <v>43</v>
      </c>
      <c r="H36" s="18" t="s">
        <v>81</v>
      </c>
      <c r="I36" s="7">
        <v>3</v>
      </c>
      <c r="J36" s="15">
        <v>5875350</v>
      </c>
      <c r="K36" s="15"/>
      <c r="L36" s="17"/>
      <c r="M36" s="19"/>
      <c r="N36" s="19"/>
      <c r="O36" s="18" t="s">
        <v>44</v>
      </c>
      <c r="P36" s="7"/>
    </row>
    <row r="37" spans="1:16" s="8" customFormat="1" ht="30" customHeight="1">
      <c r="A37" s="9"/>
      <c r="B37" s="10"/>
      <c r="C37" s="10"/>
      <c r="D37" s="10"/>
      <c r="E37" s="10"/>
      <c r="F37" s="16"/>
      <c r="G37" s="17"/>
      <c r="H37" s="18"/>
      <c r="I37" s="7"/>
      <c r="J37" s="15"/>
      <c r="K37" s="15"/>
      <c r="L37" s="17"/>
      <c r="M37" s="19"/>
      <c r="N37" s="19"/>
      <c r="O37" s="18"/>
      <c r="P37" s="7"/>
    </row>
    <row r="38" spans="1:16" s="8" customFormat="1" ht="30" customHeight="1">
      <c r="A38" s="9" t="s">
        <v>207</v>
      </c>
      <c r="B38" s="10"/>
      <c r="C38" s="10"/>
      <c r="D38" s="10"/>
      <c r="E38" s="7"/>
      <c r="F38" s="16"/>
      <c r="G38" s="17"/>
      <c r="H38" s="18"/>
      <c r="I38" s="7"/>
      <c r="J38" s="15"/>
      <c r="K38" s="15">
        <v>30000</v>
      </c>
      <c r="L38" s="17"/>
      <c r="M38" s="19"/>
      <c r="N38" s="19"/>
      <c r="O38" s="18"/>
      <c r="P38" s="7"/>
    </row>
    <row r="39" spans="1:16" s="8" customFormat="1" ht="30" customHeight="1">
      <c r="A39" s="9" t="s">
        <v>209</v>
      </c>
      <c r="B39" s="10"/>
      <c r="C39" s="10"/>
      <c r="D39" s="10"/>
      <c r="E39" s="7"/>
      <c r="F39" s="16"/>
      <c r="G39" s="17"/>
      <c r="H39" s="18"/>
      <c r="I39" s="7"/>
      <c r="J39" s="15"/>
      <c r="K39" s="15">
        <f>24086.16+251416.2</f>
        <v>275502.36</v>
      </c>
      <c r="L39" s="17"/>
      <c r="M39" s="19"/>
      <c r="N39" s="19"/>
      <c r="O39" s="18"/>
      <c r="P39" s="7"/>
    </row>
    <row r="40" spans="1:16" s="8" customFormat="1" ht="30" customHeight="1">
      <c r="A40" s="9" t="s">
        <v>210</v>
      </c>
      <c r="B40" s="10" t="s">
        <v>98</v>
      </c>
      <c r="C40" s="10">
        <v>2424887</v>
      </c>
      <c r="D40" s="10" t="s">
        <v>101</v>
      </c>
      <c r="E40" s="7"/>
      <c r="F40" s="16" t="s">
        <v>102</v>
      </c>
      <c r="G40" s="17"/>
      <c r="H40" s="18"/>
      <c r="I40" s="7"/>
      <c r="J40" s="15"/>
      <c r="K40" s="15">
        <v>309999.84</v>
      </c>
      <c r="L40" s="17"/>
      <c r="M40" s="19"/>
      <c r="N40" s="19"/>
      <c r="O40" s="18"/>
      <c r="P40" s="7"/>
    </row>
    <row r="41" spans="1:16" s="8" customFormat="1" ht="30" customHeight="1">
      <c r="A41" s="9"/>
      <c r="B41" s="10"/>
      <c r="C41" s="10"/>
      <c r="D41" s="10"/>
      <c r="E41" s="7"/>
      <c r="F41" s="16"/>
      <c r="G41" s="17"/>
      <c r="H41" s="18"/>
      <c r="I41" s="7"/>
      <c r="J41" s="15"/>
      <c r="K41" s="15"/>
      <c r="L41" s="17"/>
      <c r="M41" s="19"/>
      <c r="N41" s="19"/>
      <c r="O41" s="18"/>
      <c r="P41" s="7"/>
    </row>
    <row r="42" spans="1:16" s="8" customFormat="1" ht="30" customHeight="1">
      <c r="A42" s="9"/>
      <c r="B42" s="10"/>
      <c r="C42" s="10"/>
      <c r="D42" s="10"/>
      <c r="E42" s="7"/>
      <c r="F42" s="16"/>
      <c r="G42" s="17"/>
      <c r="H42" s="18"/>
      <c r="I42" s="7"/>
      <c r="J42" s="15"/>
      <c r="K42" s="15"/>
      <c r="L42" s="17"/>
      <c r="M42" s="19"/>
      <c r="N42" s="19"/>
      <c r="O42" s="18"/>
      <c r="P42" s="7"/>
    </row>
    <row r="43" spans="1:16" s="8" customFormat="1" ht="30" customHeight="1">
      <c r="A43" s="9"/>
      <c r="B43" s="10"/>
      <c r="C43" s="10"/>
      <c r="D43" s="10"/>
      <c r="E43" s="7"/>
      <c r="F43" s="16"/>
      <c r="G43" s="17"/>
      <c r="H43" s="18"/>
      <c r="I43" s="7"/>
      <c r="J43" s="15"/>
      <c r="K43" s="15"/>
      <c r="L43" s="17"/>
      <c r="M43" s="19"/>
      <c r="N43" s="19"/>
      <c r="O43" s="18"/>
      <c r="P43" s="7"/>
    </row>
    <row r="44" spans="1:16" s="8" customFormat="1" ht="30" customHeight="1">
      <c r="A44" s="9"/>
      <c r="B44" s="10"/>
      <c r="C44" s="10"/>
      <c r="D44" s="10"/>
      <c r="E44" s="7"/>
      <c r="F44" s="16"/>
      <c r="G44" s="17"/>
      <c r="H44" s="18"/>
      <c r="I44" s="7"/>
      <c r="J44" s="27"/>
      <c r="K44" s="27"/>
      <c r="L44" s="17"/>
      <c r="M44" s="19"/>
      <c r="N44" s="19"/>
      <c r="O44" s="18"/>
      <c r="P44" s="7"/>
    </row>
    <row r="45" spans="1:16" s="8" customFormat="1" ht="30" customHeight="1">
      <c r="A45" s="26" t="s">
        <v>52</v>
      </c>
      <c r="B45" s="10" t="s">
        <v>53</v>
      </c>
      <c r="C45" s="10">
        <v>2522199</v>
      </c>
      <c r="D45" s="10" t="s">
        <v>55</v>
      </c>
      <c r="E45" s="7"/>
      <c r="F45" s="16" t="s">
        <v>56</v>
      </c>
      <c r="G45" s="17" t="s">
        <v>43</v>
      </c>
      <c r="H45" s="18" t="s">
        <v>47</v>
      </c>
      <c r="I45" s="7">
        <v>12</v>
      </c>
      <c r="J45" s="15">
        <v>30000</v>
      </c>
      <c r="K45" s="15"/>
      <c r="L45" s="17"/>
      <c r="M45" s="19"/>
      <c r="N45" s="19"/>
      <c r="O45" s="18"/>
      <c r="P45" s="7"/>
    </row>
    <row r="46" spans="1:16" s="8" customFormat="1" ht="30" customHeight="1">
      <c r="A46" s="26" t="s">
        <v>108</v>
      </c>
      <c r="B46" s="10"/>
      <c r="C46" s="10"/>
      <c r="D46" s="10"/>
      <c r="E46" s="7"/>
      <c r="F46" s="16" t="s">
        <v>109</v>
      </c>
      <c r="G46" s="17" t="s">
        <v>43</v>
      </c>
      <c r="H46" s="18" t="s">
        <v>111</v>
      </c>
      <c r="I46" s="7">
        <v>1</v>
      </c>
      <c r="J46" s="15">
        <v>17400</v>
      </c>
      <c r="K46" s="15">
        <v>27600</v>
      </c>
      <c r="L46" s="17"/>
      <c r="M46" s="19"/>
      <c r="N46" s="19"/>
      <c r="O46" s="18"/>
      <c r="P46" s="7"/>
    </row>
    <row r="47" spans="1:16" s="8" customFormat="1" ht="30" customHeight="1">
      <c r="A47" s="9" t="s">
        <v>112</v>
      </c>
      <c r="B47" s="10"/>
      <c r="C47" s="10"/>
      <c r="D47" s="10"/>
      <c r="E47" s="7"/>
      <c r="F47" s="16"/>
      <c r="G47" s="17" t="s">
        <v>43</v>
      </c>
      <c r="H47" s="18"/>
      <c r="I47" s="7"/>
      <c r="J47" s="15">
        <v>59694.51</v>
      </c>
      <c r="K47" s="15">
        <f>20928.69+18376.8</f>
        <v>39305.49</v>
      </c>
      <c r="L47" s="17"/>
      <c r="M47" s="19"/>
      <c r="N47" s="19"/>
      <c r="O47" s="18"/>
      <c r="P47" s="7"/>
    </row>
    <row r="48" spans="1:16" s="8" customFormat="1" ht="30" customHeight="1">
      <c r="A48" s="9" t="s">
        <v>97</v>
      </c>
      <c r="B48" s="10"/>
      <c r="C48" s="10"/>
      <c r="D48" s="10"/>
      <c r="E48" s="7"/>
      <c r="F48" s="16" t="s">
        <v>211</v>
      </c>
      <c r="G48" s="17"/>
      <c r="H48" s="18"/>
      <c r="I48" s="7"/>
      <c r="J48" s="15"/>
      <c r="K48" s="15"/>
      <c r="L48" s="17"/>
      <c r="M48" s="19"/>
      <c r="N48" s="19"/>
      <c r="O48" s="18"/>
      <c r="P48" s="7"/>
    </row>
    <row r="49" spans="1:16" s="8" customFormat="1" ht="30" customHeight="1">
      <c r="A49" s="9" t="s">
        <v>97</v>
      </c>
      <c r="B49" s="10" t="s">
        <v>98</v>
      </c>
      <c r="C49" s="10">
        <v>7493090</v>
      </c>
      <c r="D49" s="10" t="s">
        <v>99</v>
      </c>
      <c r="E49" s="7"/>
      <c r="F49" s="16" t="s">
        <v>100</v>
      </c>
      <c r="G49" s="17" t="s">
        <v>43</v>
      </c>
      <c r="H49" s="18" t="s">
        <v>81</v>
      </c>
      <c r="I49" s="7">
        <v>4</v>
      </c>
      <c r="J49" s="15">
        <v>100000</v>
      </c>
      <c r="K49" s="15"/>
      <c r="L49" s="17"/>
      <c r="M49" s="19"/>
      <c r="N49" s="19"/>
      <c r="O49" s="18"/>
      <c r="P49" s="7"/>
    </row>
    <row r="50" spans="1:16" s="8" customFormat="1" ht="30" customHeight="1">
      <c r="A50" s="9" t="s">
        <v>97</v>
      </c>
      <c r="B50" s="10" t="s">
        <v>176</v>
      </c>
      <c r="C50" s="10">
        <v>4529040</v>
      </c>
      <c r="D50" s="10" t="s">
        <v>177</v>
      </c>
      <c r="E50" s="7"/>
      <c r="F50" s="16" t="s">
        <v>174</v>
      </c>
      <c r="G50" s="17" t="s">
        <v>43</v>
      </c>
      <c r="H50" s="18" t="s">
        <v>175</v>
      </c>
      <c r="I50" s="7">
        <v>1</v>
      </c>
      <c r="J50" s="15">
        <v>351591.52</v>
      </c>
      <c r="K50" s="15"/>
      <c r="L50" s="32"/>
      <c r="M50" s="19"/>
      <c r="N50" s="19"/>
      <c r="O50" s="18"/>
      <c r="P50" s="7"/>
    </row>
    <row r="51" spans="1:16" s="8" customFormat="1" ht="30" customHeight="1">
      <c r="A51" s="26" t="s">
        <v>113</v>
      </c>
      <c r="B51" s="10"/>
      <c r="C51" s="10"/>
      <c r="D51" s="10"/>
      <c r="E51" s="7"/>
      <c r="F51" s="16" t="s">
        <v>114</v>
      </c>
      <c r="G51" s="17" t="s">
        <v>43</v>
      </c>
      <c r="H51" s="18" t="s">
        <v>81</v>
      </c>
      <c r="I51" s="7">
        <v>4</v>
      </c>
      <c r="J51" s="15">
        <v>42500</v>
      </c>
      <c r="K51" s="15"/>
      <c r="L51" s="17"/>
      <c r="M51" s="19"/>
      <c r="N51" s="19"/>
      <c r="O51" s="18"/>
      <c r="P51" s="7"/>
    </row>
    <row r="52" spans="1:16" s="8" customFormat="1" ht="30" customHeight="1">
      <c r="A52" s="26" t="s">
        <v>115</v>
      </c>
      <c r="B52" s="10"/>
      <c r="C52" s="10"/>
      <c r="D52" s="10"/>
      <c r="E52" s="7"/>
      <c r="F52" s="16" t="s">
        <v>63</v>
      </c>
      <c r="G52" s="17" t="s">
        <v>43</v>
      </c>
      <c r="H52" s="18" t="s">
        <v>81</v>
      </c>
      <c r="I52" s="7">
        <v>100</v>
      </c>
      <c r="J52" s="15">
        <v>20000</v>
      </c>
      <c r="K52" s="15"/>
      <c r="L52" s="17"/>
      <c r="M52" s="19"/>
      <c r="N52" s="19"/>
      <c r="O52" s="18"/>
      <c r="P52" s="7"/>
    </row>
    <row r="53" spans="1:16" s="8" customFormat="1" ht="30" customHeight="1">
      <c r="A53" s="26" t="s">
        <v>116</v>
      </c>
      <c r="B53" s="10" t="s">
        <v>136</v>
      </c>
      <c r="C53" s="10">
        <v>45030765</v>
      </c>
      <c r="D53" s="25" t="s">
        <v>137</v>
      </c>
      <c r="E53" s="7"/>
      <c r="F53" s="16" t="s">
        <v>117</v>
      </c>
      <c r="G53" s="17" t="s">
        <v>43</v>
      </c>
      <c r="H53" s="18" t="s">
        <v>81</v>
      </c>
      <c r="I53" s="7">
        <v>1</v>
      </c>
      <c r="J53" s="15">
        <v>50000</v>
      </c>
      <c r="K53" s="15"/>
      <c r="L53" s="17"/>
      <c r="M53" s="19"/>
      <c r="N53" s="19"/>
      <c r="O53" s="18"/>
      <c r="P53" s="7"/>
    </row>
    <row r="54" spans="1:16" s="8" customFormat="1" ht="30" customHeight="1">
      <c r="A54" s="26" t="s">
        <v>118</v>
      </c>
      <c r="B54" s="10" t="s">
        <v>132</v>
      </c>
      <c r="C54" s="10">
        <v>7499090</v>
      </c>
      <c r="D54" s="10" t="s">
        <v>133</v>
      </c>
      <c r="E54" s="7"/>
      <c r="F54" s="16" t="s">
        <v>119</v>
      </c>
      <c r="G54" s="17" t="s">
        <v>43</v>
      </c>
      <c r="H54" s="18" t="s">
        <v>111</v>
      </c>
      <c r="I54" s="7">
        <v>1</v>
      </c>
      <c r="J54" s="15">
        <v>400000</v>
      </c>
      <c r="K54" s="15"/>
      <c r="L54" s="17"/>
      <c r="M54" s="19"/>
      <c r="N54" s="19"/>
      <c r="O54" s="18"/>
      <c r="P54" s="7"/>
    </row>
    <row r="55" spans="1:16" s="8" customFormat="1" ht="30" customHeight="1">
      <c r="A55" s="26" t="s">
        <v>120</v>
      </c>
      <c r="B55" s="10" t="s">
        <v>134</v>
      </c>
      <c r="C55" s="10">
        <v>7499090</v>
      </c>
      <c r="D55" s="10" t="s">
        <v>135</v>
      </c>
      <c r="E55" s="7"/>
      <c r="F55" s="16" t="s">
        <v>121</v>
      </c>
      <c r="G55" s="17" t="s">
        <v>43</v>
      </c>
      <c r="H55" s="18" t="s">
        <v>81</v>
      </c>
      <c r="I55" s="7">
        <v>20</v>
      </c>
      <c r="J55" s="15">
        <v>190000</v>
      </c>
      <c r="K55" s="15"/>
      <c r="L55" s="17"/>
      <c r="M55" s="19"/>
      <c r="N55" s="19"/>
      <c r="O55" s="18"/>
      <c r="P55" s="7"/>
    </row>
    <row r="56" spans="1:16" s="8" customFormat="1" ht="30" customHeight="1">
      <c r="A56" s="26" t="s">
        <v>122</v>
      </c>
      <c r="B56" s="10" t="s">
        <v>124</v>
      </c>
      <c r="C56" s="10">
        <v>4540030</v>
      </c>
      <c r="D56" s="25" t="s">
        <v>125</v>
      </c>
      <c r="E56" s="7"/>
      <c r="F56" s="16" t="s">
        <v>123</v>
      </c>
      <c r="G56" s="17" t="s">
        <v>43</v>
      </c>
      <c r="H56" s="18" t="s">
        <v>111</v>
      </c>
      <c r="I56" s="7">
        <v>4</v>
      </c>
      <c r="J56" s="15">
        <v>48000</v>
      </c>
      <c r="K56" s="15"/>
      <c r="L56" s="17"/>
      <c r="M56" s="19"/>
      <c r="N56" s="19"/>
      <c r="O56" s="18"/>
      <c r="P56" s="7"/>
    </row>
    <row r="57" spans="1:16" s="8" customFormat="1" ht="30" customHeight="1">
      <c r="A57" s="26" t="s">
        <v>126</v>
      </c>
      <c r="B57" s="10" t="s">
        <v>128</v>
      </c>
      <c r="C57" s="10">
        <v>7421029</v>
      </c>
      <c r="D57" s="25" t="s">
        <v>129</v>
      </c>
      <c r="E57" s="7"/>
      <c r="F57" s="16" t="s">
        <v>127</v>
      </c>
      <c r="G57" s="17" t="s">
        <v>43</v>
      </c>
      <c r="H57" s="18" t="s">
        <v>111</v>
      </c>
      <c r="I57" s="7">
        <v>2</v>
      </c>
      <c r="J57" s="15">
        <v>250000</v>
      </c>
      <c r="K57" s="15"/>
      <c r="L57" s="17"/>
      <c r="M57" s="19"/>
      <c r="N57" s="19"/>
      <c r="O57" s="18"/>
      <c r="P57" s="7"/>
    </row>
    <row r="58" spans="1:16" s="8" customFormat="1" ht="30" customHeight="1">
      <c r="A58" s="26" t="s">
        <v>130</v>
      </c>
      <c r="B58" s="10"/>
      <c r="C58" s="10"/>
      <c r="D58" s="25"/>
      <c r="E58" s="7"/>
      <c r="F58" s="16" t="s">
        <v>131</v>
      </c>
      <c r="G58" s="17" t="s">
        <v>43</v>
      </c>
      <c r="H58" s="18" t="s">
        <v>81</v>
      </c>
      <c r="I58" s="7">
        <v>10</v>
      </c>
      <c r="J58" s="15">
        <v>9617</v>
      </c>
      <c r="K58" s="15"/>
      <c r="L58" s="17"/>
      <c r="M58" s="19"/>
      <c r="N58" s="19"/>
      <c r="O58" s="18"/>
      <c r="P58" s="7"/>
    </row>
    <row r="59" spans="1:16" s="8" customFormat="1" ht="30" customHeight="1">
      <c r="A59" s="26" t="s">
        <v>138</v>
      </c>
      <c r="B59" s="10" t="s">
        <v>87</v>
      </c>
      <c r="C59" s="10">
        <v>6022030</v>
      </c>
      <c r="D59" s="25" t="s">
        <v>139</v>
      </c>
      <c r="E59" s="7"/>
      <c r="F59" s="16" t="s">
        <v>68</v>
      </c>
      <c r="G59" s="17" t="s">
        <v>43</v>
      </c>
      <c r="H59" s="18" t="s">
        <v>81</v>
      </c>
      <c r="I59" s="7">
        <v>12</v>
      </c>
      <c r="J59" s="15">
        <v>50000</v>
      </c>
      <c r="K59" s="15"/>
      <c r="L59" s="17"/>
      <c r="M59" s="19" t="s">
        <v>166</v>
      </c>
      <c r="N59" s="19" t="s">
        <v>164</v>
      </c>
      <c r="O59" s="18"/>
      <c r="P59" s="7"/>
    </row>
    <row r="60" spans="1:16" s="8" customFormat="1" ht="30" customHeight="1">
      <c r="A60" s="26" t="s">
        <v>140</v>
      </c>
      <c r="B60" s="10" t="s">
        <v>144</v>
      </c>
      <c r="C60" s="10">
        <v>9249610</v>
      </c>
      <c r="D60" s="25" t="s">
        <v>145</v>
      </c>
      <c r="E60" s="7"/>
      <c r="F60" s="16" t="s">
        <v>146</v>
      </c>
      <c r="G60" s="17" t="s">
        <v>43</v>
      </c>
      <c r="H60" s="18" t="s">
        <v>111</v>
      </c>
      <c r="I60" s="7">
        <v>4</v>
      </c>
      <c r="J60" s="15">
        <v>658000</v>
      </c>
      <c r="K60" s="15"/>
      <c r="L60" s="17"/>
      <c r="M60" s="19"/>
      <c r="N60" s="19"/>
      <c r="O60" s="18"/>
      <c r="P60" s="7"/>
    </row>
    <row r="61" spans="1:16" s="8" customFormat="1" ht="30" customHeight="1">
      <c r="A61" s="26" t="s">
        <v>140</v>
      </c>
      <c r="B61" s="10"/>
      <c r="C61" s="10"/>
      <c r="D61" s="25"/>
      <c r="E61" s="7"/>
      <c r="F61" s="16" t="s">
        <v>161</v>
      </c>
      <c r="G61" s="17" t="s">
        <v>43</v>
      </c>
      <c r="H61" s="18" t="s">
        <v>111</v>
      </c>
      <c r="I61" s="7">
        <v>5</v>
      </c>
      <c r="J61" s="15">
        <v>200000</v>
      </c>
      <c r="K61" s="15"/>
      <c r="L61" s="17"/>
      <c r="M61" s="19" t="s">
        <v>162</v>
      </c>
      <c r="N61" s="19" t="s">
        <v>163</v>
      </c>
      <c r="O61" s="18" t="s">
        <v>44</v>
      </c>
      <c r="P61" s="7"/>
    </row>
    <row r="62" spans="1:16" s="8" customFormat="1" ht="30" customHeight="1">
      <c r="A62" s="26" t="s">
        <v>141</v>
      </c>
      <c r="B62" s="10" t="s">
        <v>142</v>
      </c>
      <c r="C62" s="10">
        <v>1912138</v>
      </c>
      <c r="D62" s="25" t="s">
        <v>58</v>
      </c>
      <c r="E62" s="7"/>
      <c r="F62" s="16" t="s">
        <v>131</v>
      </c>
      <c r="G62" s="17" t="s">
        <v>43</v>
      </c>
      <c r="H62" s="18" t="s">
        <v>143</v>
      </c>
      <c r="I62" s="7">
        <v>12</v>
      </c>
      <c r="J62" s="15">
        <v>8973</v>
      </c>
      <c r="K62" s="15"/>
      <c r="L62" s="17"/>
      <c r="M62" s="19"/>
      <c r="N62" s="19"/>
      <c r="O62" s="18"/>
      <c r="P62" s="7"/>
    </row>
    <row r="63" spans="1:16" s="8" customFormat="1" ht="30" customHeight="1">
      <c r="A63" s="26" t="s">
        <v>147</v>
      </c>
      <c r="B63" s="10" t="s">
        <v>148</v>
      </c>
      <c r="C63" s="10">
        <v>9314010</v>
      </c>
      <c r="D63" s="25" t="s">
        <v>149</v>
      </c>
      <c r="E63" s="7"/>
      <c r="F63" s="16" t="s">
        <v>150</v>
      </c>
      <c r="G63" s="17" t="s">
        <v>43</v>
      </c>
      <c r="H63" s="18"/>
      <c r="I63" s="7"/>
      <c r="J63" s="15">
        <v>100000</v>
      </c>
      <c r="K63" s="15"/>
      <c r="L63" s="17"/>
      <c r="M63" s="19"/>
      <c r="N63" s="19"/>
      <c r="O63" s="18"/>
      <c r="P63" s="7"/>
    </row>
    <row r="64" spans="1:16" s="8" customFormat="1" ht="30" customHeight="1">
      <c r="A64" s="26" t="s">
        <v>151</v>
      </c>
      <c r="B64" s="10"/>
      <c r="C64" s="10"/>
      <c r="D64" s="25"/>
      <c r="E64" s="7"/>
      <c r="F64" s="16" t="s">
        <v>152</v>
      </c>
      <c r="G64" s="17" t="s">
        <v>43</v>
      </c>
      <c r="H64" s="18"/>
      <c r="I64" s="7"/>
      <c r="J64" s="15">
        <v>50000</v>
      </c>
      <c r="K64" s="15"/>
      <c r="L64" s="17"/>
      <c r="M64" s="19"/>
      <c r="N64" s="19"/>
      <c r="O64" s="18"/>
      <c r="P64" s="7"/>
    </row>
    <row r="65" spans="1:16" s="8" customFormat="1" ht="30" customHeight="1">
      <c r="A65" s="26" t="s">
        <v>208</v>
      </c>
      <c r="B65" s="10"/>
      <c r="C65" s="10"/>
      <c r="D65" s="25"/>
      <c r="E65" s="7"/>
      <c r="F65" s="16"/>
      <c r="G65" s="17"/>
      <c r="H65" s="18"/>
      <c r="I65" s="7"/>
      <c r="J65" s="15"/>
      <c r="K65" s="15">
        <v>12300</v>
      </c>
      <c r="L65" s="17"/>
      <c r="M65" s="19"/>
      <c r="N65" s="19"/>
      <c r="O65" s="18"/>
      <c r="P65" s="7"/>
    </row>
    <row r="66" spans="1:16" s="8" customFormat="1" ht="30" customHeight="1">
      <c r="A66" s="26" t="s">
        <v>67</v>
      </c>
      <c r="B66" s="10" t="s">
        <v>87</v>
      </c>
      <c r="C66" s="10">
        <v>6021010</v>
      </c>
      <c r="D66" s="10" t="s">
        <v>88</v>
      </c>
      <c r="E66" s="7"/>
      <c r="F66" s="16" t="s">
        <v>68</v>
      </c>
      <c r="G66" s="17" t="s">
        <v>43</v>
      </c>
      <c r="H66" s="18" t="s">
        <v>47</v>
      </c>
      <c r="I66" s="7">
        <v>12</v>
      </c>
      <c r="J66" s="15">
        <v>50000</v>
      </c>
      <c r="K66" s="15"/>
      <c r="L66" s="17"/>
      <c r="M66" s="19" t="s">
        <v>166</v>
      </c>
      <c r="N66" s="19" t="s">
        <v>164</v>
      </c>
      <c r="O66" s="18"/>
      <c r="P66" s="7"/>
    </row>
    <row r="67" spans="1:16" s="8" customFormat="1" ht="30" customHeight="1">
      <c r="A67" s="26" t="s">
        <v>153</v>
      </c>
      <c r="B67" s="10"/>
      <c r="C67" s="10"/>
      <c r="D67" s="10"/>
      <c r="E67" s="7"/>
      <c r="F67" s="16"/>
      <c r="G67" s="17"/>
      <c r="H67" s="18"/>
      <c r="I67" s="7"/>
      <c r="J67" s="15"/>
      <c r="K67" s="15">
        <v>75000</v>
      </c>
      <c r="L67" s="17"/>
      <c r="M67" s="19"/>
      <c r="N67" s="19"/>
      <c r="O67" s="18"/>
      <c r="P67" s="7"/>
    </row>
    <row r="68" spans="1:16" s="8" customFormat="1" ht="30" customHeight="1">
      <c r="A68" s="26" t="s">
        <v>154</v>
      </c>
      <c r="B68" s="10" t="s">
        <v>98</v>
      </c>
      <c r="C68" s="10">
        <v>7493090</v>
      </c>
      <c r="D68" s="10" t="s">
        <v>99</v>
      </c>
      <c r="E68" s="7"/>
      <c r="F68" s="16" t="s">
        <v>100</v>
      </c>
      <c r="G68" s="17" t="s">
        <v>43</v>
      </c>
      <c r="H68" s="18" t="s">
        <v>81</v>
      </c>
      <c r="I68" s="7">
        <v>1</v>
      </c>
      <c r="J68" s="15">
        <v>12000</v>
      </c>
      <c r="K68" s="15">
        <v>138000</v>
      </c>
      <c r="L68" s="17"/>
      <c r="M68" s="19"/>
      <c r="N68" s="19"/>
      <c r="O68" s="18"/>
      <c r="P68" s="7"/>
    </row>
    <row r="69" spans="1:16" s="8" customFormat="1" ht="30" customHeight="1">
      <c r="A69" s="26" t="s">
        <v>155</v>
      </c>
      <c r="B69" s="10" t="s">
        <v>158</v>
      </c>
      <c r="C69" s="10">
        <v>5200180</v>
      </c>
      <c r="D69" s="10" t="s">
        <v>159</v>
      </c>
      <c r="E69" s="7"/>
      <c r="F69" s="16" t="s">
        <v>160</v>
      </c>
      <c r="G69" s="17" t="s">
        <v>43</v>
      </c>
      <c r="H69" s="18" t="s">
        <v>110</v>
      </c>
      <c r="I69" s="7">
        <v>12</v>
      </c>
      <c r="J69" s="15">
        <v>10000</v>
      </c>
      <c r="K69" s="15"/>
      <c r="L69" s="17"/>
      <c r="M69" s="19"/>
      <c r="N69" s="19"/>
      <c r="O69" s="18"/>
      <c r="P69" s="7"/>
    </row>
    <row r="70" spans="1:16" s="8" customFormat="1" ht="30" customHeight="1">
      <c r="A70" s="26" t="s">
        <v>155</v>
      </c>
      <c r="B70" s="10"/>
      <c r="C70" s="10"/>
      <c r="D70" s="10"/>
      <c r="E70" s="7"/>
      <c r="F70" s="16" t="s">
        <v>167</v>
      </c>
      <c r="G70" s="17" t="s">
        <v>43</v>
      </c>
      <c r="H70" s="18" t="s">
        <v>111</v>
      </c>
      <c r="I70" s="7">
        <v>6</v>
      </c>
      <c r="J70" s="15">
        <v>105700</v>
      </c>
      <c r="K70" s="15"/>
      <c r="L70" s="17"/>
      <c r="M70" s="19" t="s">
        <v>166</v>
      </c>
      <c r="N70" s="19" t="s">
        <v>164</v>
      </c>
      <c r="O70" s="18" t="s">
        <v>44</v>
      </c>
      <c r="P70" s="7"/>
    </row>
    <row r="71" spans="1:16" s="8" customFormat="1" ht="30" customHeight="1">
      <c r="A71" s="26" t="s">
        <v>57</v>
      </c>
      <c r="B71" s="10"/>
      <c r="C71" s="10"/>
      <c r="D71" s="10"/>
      <c r="E71" s="7"/>
      <c r="F71" s="16" t="s">
        <v>131</v>
      </c>
      <c r="G71" s="17" t="s">
        <v>43</v>
      </c>
      <c r="H71" s="18" t="s">
        <v>47</v>
      </c>
      <c r="I71" s="7">
        <v>10</v>
      </c>
      <c r="J71" s="15">
        <v>50000</v>
      </c>
      <c r="K71" s="15"/>
      <c r="L71" s="17"/>
      <c r="M71" s="19" t="s">
        <v>169</v>
      </c>
      <c r="N71" s="19" t="s">
        <v>170</v>
      </c>
      <c r="O71" s="18" t="s">
        <v>44</v>
      </c>
      <c r="P71" s="7"/>
    </row>
    <row r="72" spans="1:16" s="8" customFormat="1" ht="30" customHeight="1">
      <c r="A72" s="26" t="s">
        <v>57</v>
      </c>
      <c r="B72" s="10" t="s">
        <v>171</v>
      </c>
      <c r="C72" s="10">
        <v>8532090</v>
      </c>
      <c r="D72" s="10" t="s">
        <v>172</v>
      </c>
      <c r="E72" s="7"/>
      <c r="F72" s="16" t="s">
        <v>168</v>
      </c>
      <c r="G72" s="17" t="s">
        <v>43</v>
      </c>
      <c r="H72" s="18" t="s">
        <v>81</v>
      </c>
      <c r="I72" s="7">
        <v>140</v>
      </c>
      <c r="J72" s="15">
        <v>124135</v>
      </c>
      <c r="K72" s="15"/>
      <c r="L72" s="17"/>
      <c r="M72" s="19" t="s">
        <v>165</v>
      </c>
      <c r="N72" s="19" t="s">
        <v>164</v>
      </c>
      <c r="O72" s="18" t="s">
        <v>44</v>
      </c>
      <c r="P72" s="7"/>
    </row>
    <row r="73" spans="1:16" s="8" customFormat="1" ht="30" customHeight="1">
      <c r="A73" s="26" t="s">
        <v>156</v>
      </c>
      <c r="B73" s="10" t="s">
        <v>93</v>
      </c>
      <c r="C73" s="10">
        <v>2101511</v>
      </c>
      <c r="D73" s="10" t="s">
        <v>157</v>
      </c>
      <c r="E73" s="7"/>
      <c r="F73" s="16" t="s">
        <v>63</v>
      </c>
      <c r="G73" s="17" t="s">
        <v>43</v>
      </c>
      <c r="H73" s="18" t="s">
        <v>76</v>
      </c>
      <c r="I73" s="7">
        <v>76</v>
      </c>
      <c r="J73" s="15">
        <v>36000</v>
      </c>
      <c r="K73" s="15"/>
      <c r="L73" s="17"/>
      <c r="M73" s="19"/>
      <c r="N73" s="19"/>
      <c r="O73" s="18"/>
      <c r="P73" s="7"/>
    </row>
    <row r="74" spans="1:16" s="8" customFormat="1" ht="30" customHeight="1">
      <c r="A74" s="26" t="s">
        <v>51</v>
      </c>
      <c r="B74" s="10" t="s">
        <v>71</v>
      </c>
      <c r="C74" s="10">
        <v>3693551</v>
      </c>
      <c r="D74" s="10" t="s">
        <v>72</v>
      </c>
      <c r="E74" s="7"/>
      <c r="F74" s="16" t="s">
        <v>42</v>
      </c>
      <c r="G74" s="17" t="s">
        <v>43</v>
      </c>
      <c r="H74" s="18" t="s">
        <v>47</v>
      </c>
      <c r="I74" s="7">
        <v>5</v>
      </c>
      <c r="J74" s="15">
        <v>161480</v>
      </c>
      <c r="K74" s="15"/>
      <c r="L74" s="17"/>
      <c r="M74" s="19"/>
      <c r="N74" s="19"/>
      <c r="O74" s="18" t="s">
        <v>44</v>
      </c>
      <c r="P74" s="7"/>
    </row>
    <row r="75" spans="1:16" s="8" customFormat="1" ht="30" customHeight="1">
      <c r="A75" s="26" t="s">
        <v>82</v>
      </c>
      <c r="B75" s="10" t="s">
        <v>83</v>
      </c>
      <c r="C75" s="10">
        <v>9211020</v>
      </c>
      <c r="D75" s="10" t="s">
        <v>84</v>
      </c>
      <c r="E75" s="10"/>
      <c r="F75" s="16" t="s">
        <v>85</v>
      </c>
      <c r="G75" s="17" t="s">
        <v>43</v>
      </c>
      <c r="H75" s="18" t="s">
        <v>81</v>
      </c>
      <c r="I75" s="7">
        <v>2</v>
      </c>
      <c r="J75" s="15">
        <v>100000</v>
      </c>
      <c r="K75" s="15"/>
      <c r="L75" s="17"/>
      <c r="M75" s="19"/>
      <c r="N75" s="19"/>
      <c r="O75" s="18"/>
      <c r="P75" s="7"/>
    </row>
    <row r="76" spans="1:16" s="8" customFormat="1" ht="30" customHeight="1">
      <c r="A76" s="26" t="s">
        <v>82</v>
      </c>
      <c r="B76" s="10"/>
      <c r="C76" s="10"/>
      <c r="D76" s="10"/>
      <c r="E76" s="10"/>
      <c r="F76" s="16" t="s">
        <v>173</v>
      </c>
      <c r="G76" s="17" t="s">
        <v>43</v>
      </c>
      <c r="H76" s="18" t="s">
        <v>111</v>
      </c>
      <c r="I76" s="7">
        <v>1</v>
      </c>
      <c r="J76" s="15">
        <v>144000</v>
      </c>
      <c r="K76" s="15"/>
      <c r="L76" s="17"/>
      <c r="M76" s="19"/>
      <c r="N76" s="19"/>
      <c r="O76" s="18"/>
      <c r="P76" s="7"/>
    </row>
    <row r="77" spans="1:16" s="8" customFormat="1" ht="30" customHeight="1">
      <c r="A77" s="9" t="s">
        <v>59</v>
      </c>
      <c r="B77" s="10" t="s">
        <v>54</v>
      </c>
      <c r="C77" s="10">
        <v>3612334</v>
      </c>
      <c r="D77" s="10" t="s">
        <v>60</v>
      </c>
      <c r="E77" s="7"/>
      <c r="F77" s="16" t="s">
        <v>61</v>
      </c>
      <c r="G77" s="17" t="s">
        <v>43</v>
      </c>
      <c r="H77" s="18" t="s">
        <v>47</v>
      </c>
      <c r="I77" s="7">
        <v>3</v>
      </c>
      <c r="J77" s="15">
        <v>86000</v>
      </c>
      <c r="K77" s="15"/>
      <c r="L77" s="17"/>
      <c r="M77" s="19"/>
      <c r="N77" s="19"/>
      <c r="O77" s="18"/>
      <c r="P77" s="7"/>
    </row>
    <row r="78" spans="1:16" s="8" customFormat="1" ht="30" customHeight="1">
      <c r="A78" s="9" t="s">
        <v>104</v>
      </c>
      <c r="B78" s="10" t="s">
        <v>105</v>
      </c>
      <c r="C78" s="10">
        <v>4560521</v>
      </c>
      <c r="D78" s="25" t="s">
        <v>106</v>
      </c>
      <c r="E78" s="7"/>
      <c r="F78" s="16" t="s">
        <v>107</v>
      </c>
      <c r="G78" s="17" t="s">
        <v>43</v>
      </c>
      <c r="H78" s="18" t="s">
        <v>47</v>
      </c>
      <c r="I78" s="7"/>
      <c r="J78" s="15">
        <v>100000</v>
      </c>
      <c r="K78" s="15"/>
      <c r="L78" s="17"/>
      <c r="M78" s="19"/>
      <c r="N78" s="19"/>
      <c r="O78" s="18"/>
      <c r="P78" s="7"/>
    </row>
    <row r="79" spans="1:16" s="8" customFormat="1" ht="30" customHeight="1">
      <c r="A79" s="9"/>
      <c r="B79" s="10"/>
      <c r="C79" s="10"/>
      <c r="D79" s="10"/>
      <c r="E79" s="7"/>
      <c r="F79" s="16"/>
      <c r="G79" s="17"/>
      <c r="H79" s="18"/>
      <c r="I79" s="7"/>
      <c r="J79" s="27">
        <f>SUM(J45:J78)</f>
        <v>3615091.0300000003</v>
      </c>
      <c r="K79" s="27"/>
      <c r="L79" s="17"/>
      <c r="M79" s="19"/>
      <c r="N79" s="19"/>
      <c r="O79" s="18"/>
      <c r="P79" s="7"/>
    </row>
    <row r="80" spans="1:16" s="8" customFormat="1" ht="30" customHeight="1">
      <c r="A80" s="9"/>
      <c r="B80" s="10"/>
      <c r="C80" s="10"/>
      <c r="D80" s="10"/>
      <c r="E80" s="7"/>
      <c r="F80" s="16"/>
      <c r="G80" s="17"/>
      <c r="H80" s="18"/>
      <c r="I80" s="7"/>
      <c r="J80" s="15"/>
      <c r="K80" s="15"/>
      <c r="L80" s="32">
        <f>5000000-K80</f>
        <v>5000000</v>
      </c>
      <c r="M80" s="19"/>
      <c r="N80" s="19"/>
      <c r="O80" s="18"/>
      <c r="P80" s="7"/>
    </row>
    <row r="81" spans="1:16" s="8" customFormat="1" ht="30" customHeight="1">
      <c r="A81" s="9" t="s">
        <v>62</v>
      </c>
      <c r="B81" s="10"/>
      <c r="C81" s="10"/>
      <c r="D81" s="10"/>
      <c r="E81" s="7"/>
      <c r="F81" s="16" t="s">
        <v>63</v>
      </c>
      <c r="G81" s="17" t="s">
        <v>43</v>
      </c>
      <c r="H81" s="18" t="s">
        <v>76</v>
      </c>
      <c r="I81" s="7">
        <v>1350</v>
      </c>
      <c r="J81" s="15">
        <v>102100</v>
      </c>
      <c r="K81" s="15"/>
      <c r="L81" s="17"/>
      <c r="M81" s="19"/>
      <c r="N81" s="19"/>
      <c r="O81" s="18"/>
      <c r="P81" s="7"/>
    </row>
    <row r="82" spans="1:16" s="8" customFormat="1" ht="30" customHeight="1">
      <c r="A82" s="9" t="s">
        <v>64</v>
      </c>
      <c r="B82" s="10"/>
      <c r="C82" s="10"/>
      <c r="D82" s="10"/>
      <c r="E82" s="10"/>
      <c r="F82" s="16" t="s">
        <v>65</v>
      </c>
      <c r="G82" s="17" t="s">
        <v>43</v>
      </c>
      <c r="H82" s="18" t="s">
        <v>76</v>
      </c>
      <c r="I82" s="7"/>
      <c r="J82" s="15">
        <v>50000</v>
      </c>
      <c r="K82" s="15"/>
      <c r="L82" s="17"/>
      <c r="M82" s="19"/>
      <c r="N82" s="19"/>
      <c r="O82" s="18"/>
      <c r="P82" s="7"/>
    </row>
    <row r="83" spans="1:16" s="8" customFormat="1" ht="30" customHeight="1">
      <c r="A83" s="9" t="s">
        <v>64</v>
      </c>
      <c r="B83" s="10"/>
      <c r="C83" s="10"/>
      <c r="D83" s="10"/>
      <c r="E83" s="10"/>
      <c r="F83" s="16" t="s">
        <v>204</v>
      </c>
      <c r="G83" s="17"/>
      <c r="H83" s="18"/>
      <c r="I83" s="7"/>
      <c r="J83" s="15">
        <v>100000</v>
      </c>
      <c r="K83" s="15"/>
      <c r="L83" s="17"/>
      <c r="M83" s="19"/>
      <c r="N83" s="19"/>
      <c r="O83" s="18"/>
      <c r="P83" s="7"/>
    </row>
    <row r="84" spans="1:16" s="8" customFormat="1" ht="30" customHeight="1">
      <c r="A84" s="9" t="s">
        <v>64</v>
      </c>
      <c r="B84" s="10"/>
      <c r="C84" s="10"/>
      <c r="D84" s="10"/>
      <c r="E84" s="10"/>
      <c r="F84" s="16" t="s">
        <v>205</v>
      </c>
      <c r="G84" s="17"/>
      <c r="H84" s="18"/>
      <c r="I84" s="7"/>
      <c r="J84" s="15">
        <v>15000</v>
      </c>
      <c r="K84" s="15"/>
      <c r="L84" s="17"/>
      <c r="M84" s="19"/>
      <c r="N84" s="19"/>
      <c r="O84" s="18"/>
      <c r="P84" s="7"/>
    </row>
    <row r="85" spans="1:16" s="8" customFormat="1" ht="30" customHeight="1">
      <c r="A85" s="9"/>
      <c r="B85" s="10"/>
      <c r="C85" s="10"/>
      <c r="D85" s="10"/>
      <c r="E85" s="10"/>
      <c r="F85" s="16"/>
      <c r="G85" s="17"/>
      <c r="H85" s="18"/>
      <c r="I85" s="7"/>
      <c r="J85" s="15"/>
      <c r="K85" s="15"/>
      <c r="L85" s="35">
        <f>J84+J83+J82+J81</f>
        <v>267100</v>
      </c>
      <c r="M85" s="19"/>
      <c r="N85" s="19"/>
      <c r="O85" s="18"/>
      <c r="P85" s="7"/>
    </row>
    <row r="86" spans="1:16" s="8" customFormat="1" ht="30" customHeight="1">
      <c r="A86" s="9" t="s">
        <v>66</v>
      </c>
      <c r="B86" s="10" t="s">
        <v>95</v>
      </c>
      <c r="C86" s="10">
        <v>3611170</v>
      </c>
      <c r="D86" s="10" t="s">
        <v>96</v>
      </c>
      <c r="E86" s="10"/>
      <c r="F86" s="33" t="s">
        <v>94</v>
      </c>
      <c r="G86" s="17" t="s">
        <v>43</v>
      </c>
      <c r="H86" s="18" t="s">
        <v>76</v>
      </c>
      <c r="I86" s="7">
        <v>12</v>
      </c>
      <c r="J86" s="15">
        <v>105000</v>
      </c>
      <c r="K86" s="15"/>
      <c r="L86" s="17"/>
      <c r="M86" s="19"/>
      <c r="N86" s="19"/>
      <c r="O86" s="18"/>
      <c r="P86" s="7"/>
    </row>
    <row r="87" spans="1:16" s="8" customFormat="1" ht="30" customHeight="1">
      <c r="A87" s="9" t="s">
        <v>189</v>
      </c>
      <c r="B87" s="10"/>
      <c r="C87" s="10"/>
      <c r="D87" s="10"/>
      <c r="E87" s="10"/>
      <c r="F87" s="33" t="s">
        <v>181</v>
      </c>
      <c r="G87" s="17"/>
      <c r="H87" s="18"/>
      <c r="I87" s="7"/>
      <c r="J87" s="15"/>
      <c r="K87" s="15">
        <v>180000</v>
      </c>
      <c r="L87" s="17"/>
      <c r="M87" s="19"/>
      <c r="N87" s="19"/>
      <c r="O87" s="18"/>
      <c r="P87" s="7"/>
    </row>
    <row r="88" spans="1:16" s="8" customFormat="1" ht="30" customHeight="1">
      <c r="A88" s="9" t="s">
        <v>189</v>
      </c>
      <c r="B88" s="10"/>
      <c r="C88" s="10"/>
      <c r="D88" s="10"/>
      <c r="E88" s="10"/>
      <c r="F88" s="33" t="s">
        <v>182</v>
      </c>
      <c r="G88" s="17"/>
      <c r="H88" s="18"/>
      <c r="I88" s="7"/>
      <c r="J88" s="15"/>
      <c r="K88" s="15">
        <v>16000</v>
      </c>
      <c r="L88" s="17"/>
      <c r="M88" s="19"/>
      <c r="N88" s="19"/>
      <c r="O88" s="18"/>
      <c r="P88" s="7"/>
    </row>
    <row r="89" spans="1:16" s="8" customFormat="1" ht="30" customHeight="1">
      <c r="A89" s="9" t="s">
        <v>189</v>
      </c>
      <c r="B89" s="10"/>
      <c r="C89" s="10"/>
      <c r="D89" s="10"/>
      <c r="E89" s="7"/>
      <c r="F89" s="33" t="s">
        <v>183</v>
      </c>
      <c r="G89" s="17"/>
      <c r="H89" s="18"/>
      <c r="I89" s="7"/>
      <c r="J89" s="15"/>
      <c r="K89" s="15">
        <v>2000</v>
      </c>
      <c r="L89" s="17"/>
      <c r="M89" s="19"/>
      <c r="N89" s="19"/>
      <c r="O89" s="18"/>
      <c r="P89" s="7"/>
    </row>
    <row r="90" spans="1:16" s="8" customFormat="1" ht="30" customHeight="1">
      <c r="A90" s="9" t="s">
        <v>189</v>
      </c>
      <c r="B90" s="10"/>
      <c r="C90" s="10"/>
      <c r="D90" s="10"/>
      <c r="E90" s="7"/>
      <c r="F90" s="33" t="s">
        <v>206</v>
      </c>
      <c r="G90" s="17"/>
      <c r="H90" s="18"/>
      <c r="I90" s="7"/>
      <c r="J90" s="15"/>
      <c r="K90" s="15">
        <v>5000</v>
      </c>
      <c r="L90" s="17"/>
      <c r="M90" s="19"/>
      <c r="N90" s="19"/>
      <c r="O90" s="18"/>
      <c r="P90" s="7"/>
    </row>
    <row r="91" spans="1:16" s="8" customFormat="1" ht="30" customHeight="1">
      <c r="A91" s="9" t="s">
        <v>189</v>
      </c>
      <c r="B91" s="10"/>
      <c r="C91" s="10"/>
      <c r="D91" s="10"/>
      <c r="E91" s="7"/>
      <c r="F91" s="33" t="s">
        <v>184</v>
      </c>
      <c r="G91" s="17"/>
      <c r="H91" s="18"/>
      <c r="I91" s="7"/>
      <c r="J91" s="15"/>
      <c r="K91" s="15">
        <v>70000</v>
      </c>
      <c r="L91" s="17"/>
      <c r="M91" s="19"/>
      <c r="N91" s="19"/>
      <c r="O91" s="18"/>
      <c r="P91" s="7"/>
    </row>
    <row r="92" spans="1:16" s="8" customFormat="1" ht="30" customHeight="1">
      <c r="A92" s="9"/>
      <c r="B92" s="10"/>
      <c r="C92" s="10"/>
      <c r="D92" s="10"/>
      <c r="E92" s="7"/>
      <c r="F92" s="33"/>
      <c r="G92" s="17"/>
      <c r="H92" s="18"/>
      <c r="I92" s="7"/>
      <c r="J92" s="15"/>
      <c r="K92" s="15"/>
      <c r="L92" s="32">
        <f>K91+K90+K89+K88+K87</f>
        <v>273000</v>
      </c>
      <c r="M92" s="19"/>
      <c r="N92" s="19"/>
      <c r="O92" s="18"/>
      <c r="P92" s="7"/>
    </row>
    <row r="93" spans="1:16" s="8" customFormat="1" ht="30" customHeight="1">
      <c r="A93" s="9" t="s">
        <v>187</v>
      </c>
      <c r="B93" s="10"/>
      <c r="C93" s="10"/>
      <c r="D93" s="10"/>
      <c r="E93" s="10"/>
      <c r="F93" s="33" t="s">
        <v>179</v>
      </c>
      <c r="G93" s="17"/>
      <c r="H93" s="18"/>
      <c r="I93" s="7"/>
      <c r="J93" s="15"/>
      <c r="K93" s="15">
        <v>1756707.23</v>
      </c>
      <c r="L93" s="17"/>
      <c r="M93" s="19"/>
      <c r="N93" s="19"/>
      <c r="O93" s="18"/>
      <c r="P93" s="7"/>
    </row>
    <row r="94" spans="1:16" s="8" customFormat="1" ht="30" customHeight="1">
      <c r="A94" s="9"/>
      <c r="B94" s="10"/>
      <c r="C94" s="10"/>
      <c r="D94" s="10"/>
      <c r="E94" s="10"/>
      <c r="F94" s="33"/>
      <c r="G94" s="17"/>
      <c r="H94" s="18"/>
      <c r="I94" s="7"/>
      <c r="J94" s="15"/>
      <c r="K94" s="34">
        <v>59451.8</v>
      </c>
      <c r="L94" s="17"/>
      <c r="M94" s="19"/>
      <c r="N94" s="19"/>
      <c r="O94" s="18"/>
      <c r="P94" s="7"/>
    </row>
    <row r="95" spans="1:16" s="8" customFormat="1" ht="30" customHeight="1">
      <c r="A95" s="9" t="s">
        <v>186</v>
      </c>
      <c r="B95" s="10"/>
      <c r="C95" s="10"/>
      <c r="D95" s="10"/>
      <c r="E95" s="7"/>
      <c r="F95" s="33" t="s">
        <v>185</v>
      </c>
      <c r="G95" s="17"/>
      <c r="H95" s="18"/>
      <c r="I95" s="7"/>
      <c r="K95" s="15">
        <v>384778.6</v>
      </c>
      <c r="L95" s="17"/>
      <c r="M95" s="19"/>
      <c r="N95" s="19"/>
      <c r="O95" s="18"/>
      <c r="P95" s="7"/>
    </row>
    <row r="96" spans="1:16" s="8" customFormat="1" ht="30" customHeight="1">
      <c r="A96" s="9" t="s">
        <v>186</v>
      </c>
      <c r="B96" s="10"/>
      <c r="C96" s="10"/>
      <c r="D96" s="10"/>
      <c r="E96" s="10"/>
      <c r="F96" s="33" t="s">
        <v>178</v>
      </c>
      <c r="G96" s="17"/>
      <c r="H96" s="18"/>
      <c r="I96" s="7"/>
      <c r="J96" s="15"/>
      <c r="K96" s="15">
        <v>255729.6</v>
      </c>
      <c r="L96" s="17"/>
      <c r="M96" s="19"/>
      <c r="N96" s="19"/>
      <c r="O96" s="18"/>
      <c r="P96" s="7"/>
    </row>
    <row r="97" spans="1:16" s="8" customFormat="1" ht="30" customHeight="1">
      <c r="A97" s="9"/>
      <c r="B97" s="10"/>
      <c r="C97" s="10"/>
      <c r="D97" s="10"/>
      <c r="E97" s="10"/>
      <c r="F97" s="33"/>
      <c r="G97" s="17"/>
      <c r="H97" s="18"/>
      <c r="I97" s="7"/>
      <c r="J97" s="15"/>
      <c r="K97" s="15"/>
      <c r="L97" s="32">
        <f>K96+K95+K94</f>
        <v>699960</v>
      </c>
      <c r="M97" s="19"/>
      <c r="N97" s="19"/>
      <c r="O97" s="18"/>
      <c r="P97" s="7"/>
    </row>
    <row r="98" spans="1:16" s="8" customFormat="1" ht="30" customHeight="1">
      <c r="A98" s="9" t="s">
        <v>190</v>
      </c>
      <c r="B98" s="10"/>
      <c r="C98" s="10"/>
      <c r="D98" s="10"/>
      <c r="E98" s="10"/>
      <c r="F98" s="33" t="s">
        <v>211</v>
      </c>
      <c r="G98" s="17"/>
      <c r="H98" s="18"/>
      <c r="I98" s="7"/>
      <c r="J98" s="15">
        <v>147000</v>
      </c>
      <c r="K98" s="15"/>
      <c r="L98" s="32"/>
      <c r="M98" s="19"/>
      <c r="N98" s="19"/>
      <c r="O98" s="18"/>
      <c r="P98" s="7"/>
    </row>
    <row r="99" spans="1:16" s="8" customFormat="1" ht="30" customHeight="1">
      <c r="A99" s="9" t="s">
        <v>190</v>
      </c>
      <c r="B99" s="10"/>
      <c r="C99" s="10"/>
      <c r="D99" s="10"/>
      <c r="E99" s="10"/>
      <c r="F99" s="33" t="s">
        <v>191</v>
      </c>
      <c r="G99" s="17"/>
      <c r="H99" s="18"/>
      <c r="I99" s="7"/>
      <c r="J99" s="15"/>
      <c r="K99" s="15">
        <v>17766.36</v>
      </c>
      <c r="L99" s="17"/>
      <c r="M99" s="19"/>
      <c r="N99" s="19"/>
      <c r="O99" s="18"/>
      <c r="P99" s="7"/>
    </row>
    <row r="100" spans="1:16" s="8" customFormat="1" ht="30" customHeight="1">
      <c r="A100" s="9" t="s">
        <v>190</v>
      </c>
      <c r="B100" s="10"/>
      <c r="C100" s="10"/>
      <c r="D100" s="10"/>
      <c r="E100" s="10"/>
      <c r="F100" s="33" t="s">
        <v>193</v>
      </c>
      <c r="G100" s="17"/>
      <c r="H100" s="18"/>
      <c r="I100" s="7"/>
      <c r="J100" s="15"/>
      <c r="K100" s="15">
        <v>40000</v>
      </c>
      <c r="L100" s="17"/>
      <c r="M100" s="19"/>
      <c r="N100" s="19"/>
      <c r="O100" s="18"/>
      <c r="P100" s="7"/>
    </row>
    <row r="101" spans="1:16" s="8" customFormat="1" ht="30" customHeight="1">
      <c r="A101" s="9" t="s">
        <v>190</v>
      </c>
      <c r="B101" s="10"/>
      <c r="C101" s="10"/>
      <c r="D101" s="10"/>
      <c r="E101" s="10"/>
      <c r="F101" s="33" t="s">
        <v>195</v>
      </c>
      <c r="G101" s="17" t="s">
        <v>43</v>
      </c>
      <c r="H101" s="18" t="s">
        <v>47</v>
      </c>
      <c r="I101" s="7"/>
      <c r="J101" s="15">
        <v>25000</v>
      </c>
      <c r="K101" s="15"/>
      <c r="L101" s="17"/>
      <c r="M101" s="19"/>
      <c r="N101" s="19"/>
      <c r="O101" s="18"/>
      <c r="P101" s="7"/>
    </row>
    <row r="102" spans="1:16" s="8" customFormat="1" ht="30" customHeight="1">
      <c r="A102" s="9" t="s">
        <v>190</v>
      </c>
      <c r="B102" s="10"/>
      <c r="C102" s="10"/>
      <c r="D102" s="10"/>
      <c r="E102" s="10"/>
      <c r="F102" s="33" t="s">
        <v>194</v>
      </c>
      <c r="G102" s="17" t="s">
        <v>43</v>
      </c>
      <c r="H102" s="18" t="s">
        <v>47</v>
      </c>
      <c r="I102" s="7">
        <v>9</v>
      </c>
      <c r="J102" s="15">
        <v>65000</v>
      </c>
      <c r="K102" s="15"/>
      <c r="L102" s="17"/>
      <c r="M102" s="19"/>
      <c r="N102" s="19"/>
      <c r="O102" s="18"/>
      <c r="P102" s="7"/>
    </row>
    <row r="103" spans="1:16" s="8" customFormat="1" ht="30" customHeight="1">
      <c r="A103" s="9" t="s">
        <v>190</v>
      </c>
      <c r="B103" s="10"/>
      <c r="C103" s="10"/>
      <c r="D103" s="10"/>
      <c r="E103" s="10"/>
      <c r="F103" s="33" t="s">
        <v>196</v>
      </c>
      <c r="G103" s="17" t="s">
        <v>43</v>
      </c>
      <c r="H103" s="18" t="s">
        <v>81</v>
      </c>
      <c r="I103" s="7">
        <v>1</v>
      </c>
      <c r="J103" s="15">
        <v>25000</v>
      </c>
      <c r="K103" s="15"/>
      <c r="L103" s="17"/>
      <c r="M103" s="19"/>
      <c r="N103" s="19"/>
      <c r="O103" s="18"/>
      <c r="P103" s="7"/>
    </row>
    <row r="104" spans="1:16" s="8" customFormat="1" ht="30" customHeight="1">
      <c r="A104" s="9"/>
      <c r="B104" s="10"/>
      <c r="C104" s="10"/>
      <c r="D104" s="10"/>
      <c r="E104" s="10"/>
      <c r="F104" s="33"/>
      <c r="G104" s="17"/>
      <c r="H104" s="18"/>
      <c r="I104" s="7"/>
      <c r="J104" s="15"/>
      <c r="K104" s="15"/>
      <c r="L104" s="32">
        <f>K99+K100+J101+J102+J103+J98</f>
        <v>319766.36</v>
      </c>
      <c r="M104" s="19"/>
      <c r="N104" s="19"/>
      <c r="O104" s="18"/>
      <c r="P104" s="7"/>
    </row>
    <row r="105" spans="1:16" s="8" customFormat="1" ht="30" customHeight="1">
      <c r="A105" s="9" t="s">
        <v>188</v>
      </c>
      <c r="B105" s="10"/>
      <c r="C105" s="10"/>
      <c r="D105" s="10"/>
      <c r="E105" s="10"/>
      <c r="F105" s="33" t="s">
        <v>180</v>
      </c>
      <c r="G105" s="17"/>
      <c r="H105" s="18"/>
      <c r="I105" s="7"/>
      <c r="J105" s="15"/>
      <c r="K105" s="15">
        <v>359880</v>
      </c>
      <c r="L105" s="17"/>
      <c r="M105" s="19"/>
      <c r="N105" s="19"/>
      <c r="O105" s="18"/>
      <c r="P105" s="7"/>
    </row>
    <row r="106" spans="1:16" s="8" customFormat="1" ht="30" customHeight="1">
      <c r="A106" s="9" t="s">
        <v>188</v>
      </c>
      <c r="B106" s="10"/>
      <c r="C106" s="10"/>
      <c r="D106" s="10"/>
      <c r="E106" s="7"/>
      <c r="F106" s="33" t="s">
        <v>192</v>
      </c>
      <c r="G106" s="17"/>
      <c r="H106" s="18"/>
      <c r="I106" s="7"/>
      <c r="J106" s="15"/>
      <c r="K106" s="15">
        <v>89208</v>
      </c>
      <c r="L106" s="17"/>
      <c r="M106" s="19"/>
      <c r="N106" s="19"/>
      <c r="O106" s="18"/>
      <c r="P106" s="7"/>
    </row>
    <row r="107" spans="1:16" s="8" customFormat="1" ht="30" customHeight="1">
      <c r="A107" s="9" t="s">
        <v>188</v>
      </c>
      <c r="B107" s="10" t="s">
        <v>158</v>
      </c>
      <c r="C107" s="10">
        <v>5200180</v>
      </c>
      <c r="D107" s="10" t="s">
        <v>159</v>
      </c>
      <c r="E107" s="7"/>
      <c r="F107" s="33" t="s">
        <v>160</v>
      </c>
      <c r="G107" s="17" t="s">
        <v>43</v>
      </c>
      <c r="H107" s="18" t="s">
        <v>110</v>
      </c>
      <c r="I107" s="7">
        <v>12</v>
      </c>
      <c r="J107" s="15">
        <v>50000</v>
      </c>
      <c r="K107" s="15"/>
      <c r="L107" s="17"/>
      <c r="M107" s="19"/>
      <c r="N107" s="19"/>
      <c r="O107" s="18"/>
      <c r="P107" s="7"/>
    </row>
    <row r="108" spans="1:16" s="8" customFormat="1" ht="30" customHeight="1">
      <c r="A108" s="9" t="s">
        <v>188</v>
      </c>
      <c r="B108" s="10"/>
      <c r="C108" s="10"/>
      <c r="D108" s="10"/>
      <c r="E108" s="7"/>
      <c r="F108" s="33" t="s">
        <v>197</v>
      </c>
      <c r="G108" s="17"/>
      <c r="H108" s="18"/>
      <c r="I108" s="7"/>
      <c r="J108" s="15">
        <v>30000</v>
      </c>
      <c r="K108" s="15"/>
      <c r="L108" s="32"/>
      <c r="M108" s="19"/>
      <c r="N108" s="19"/>
      <c r="O108" s="18"/>
      <c r="P108" s="7"/>
    </row>
    <row r="109" spans="1:16" s="8" customFormat="1" ht="30" customHeight="1">
      <c r="A109" s="9" t="s">
        <v>188</v>
      </c>
      <c r="B109" s="10"/>
      <c r="C109" s="10"/>
      <c r="D109" s="10"/>
      <c r="E109" s="7"/>
      <c r="F109" s="33" t="s">
        <v>198</v>
      </c>
      <c r="G109" s="17"/>
      <c r="H109" s="18"/>
      <c r="I109" s="7"/>
      <c r="J109" s="15">
        <v>55000</v>
      </c>
      <c r="K109" s="15"/>
      <c r="L109" s="17"/>
      <c r="M109" s="19"/>
      <c r="N109" s="19"/>
      <c r="O109" s="18" t="s">
        <v>199</v>
      </c>
      <c r="P109" s="7"/>
    </row>
    <row r="110" spans="1:16" s="8" customFormat="1" ht="30" customHeight="1">
      <c r="A110" s="9" t="s">
        <v>188</v>
      </c>
      <c r="B110" s="10"/>
      <c r="C110" s="10"/>
      <c r="D110" s="10"/>
      <c r="E110" s="7"/>
      <c r="F110" s="16" t="s">
        <v>200</v>
      </c>
      <c r="G110" s="17"/>
      <c r="H110" s="18"/>
      <c r="I110" s="7"/>
      <c r="J110" s="15">
        <v>20000</v>
      </c>
      <c r="K110" s="15"/>
      <c r="L110" s="17"/>
      <c r="M110" s="19"/>
      <c r="N110" s="19"/>
      <c r="O110" s="18"/>
      <c r="P110" s="7"/>
    </row>
    <row r="111" spans="1:16" s="8" customFormat="1" ht="30" customHeight="1">
      <c r="A111" s="9" t="s">
        <v>188</v>
      </c>
      <c r="B111" s="10"/>
      <c r="C111" s="10"/>
      <c r="D111" s="10"/>
      <c r="E111" s="7"/>
      <c r="F111" s="16" t="s">
        <v>201</v>
      </c>
      <c r="G111" s="17"/>
      <c r="H111" s="18"/>
      <c r="I111" s="7"/>
      <c r="J111" s="15">
        <v>100000</v>
      </c>
      <c r="K111" s="15"/>
      <c r="L111" s="17"/>
      <c r="M111" s="19"/>
      <c r="N111" s="19"/>
      <c r="O111" s="18"/>
      <c r="P111" s="7"/>
    </row>
    <row r="112" spans="1:16" s="8" customFormat="1" ht="30" customHeight="1">
      <c r="A112" s="9" t="s">
        <v>188</v>
      </c>
      <c r="B112" s="10"/>
      <c r="C112" s="10"/>
      <c r="D112" s="10"/>
      <c r="E112" s="7"/>
      <c r="F112" s="16" t="s">
        <v>202</v>
      </c>
      <c r="G112" s="17"/>
      <c r="H112" s="18"/>
      <c r="I112" s="7"/>
      <c r="J112" s="15">
        <v>155900</v>
      </c>
      <c r="K112" s="15"/>
      <c r="L112" s="17"/>
      <c r="M112" s="19"/>
      <c r="N112" s="19"/>
      <c r="O112" s="18"/>
      <c r="P112" s="7"/>
    </row>
    <row r="113" spans="1:16" s="8" customFormat="1" ht="30" customHeight="1">
      <c r="A113" s="9" t="s">
        <v>188</v>
      </c>
      <c r="B113" s="10"/>
      <c r="C113" s="10"/>
      <c r="D113" s="10"/>
      <c r="E113" s="7"/>
      <c r="F113" s="16" t="s">
        <v>203</v>
      </c>
      <c r="G113" s="17"/>
      <c r="H113" s="18"/>
      <c r="I113" s="7"/>
      <c r="J113" s="15">
        <v>10000</v>
      </c>
      <c r="K113" s="15"/>
      <c r="L113" s="17"/>
      <c r="M113" s="19"/>
      <c r="N113" s="19"/>
      <c r="O113" s="18"/>
      <c r="P113" s="7"/>
    </row>
    <row r="114" spans="1:16" s="8" customFormat="1" ht="30" customHeight="1">
      <c r="A114" s="9"/>
      <c r="B114" s="10"/>
      <c r="C114" s="10"/>
      <c r="D114" s="10"/>
      <c r="E114" s="7"/>
      <c r="F114" s="16"/>
      <c r="G114" s="17"/>
      <c r="H114" s="18"/>
      <c r="I114" s="7"/>
      <c r="J114" s="15"/>
      <c r="K114" s="15"/>
      <c r="L114" s="32">
        <f>K105+K106+J107+J108+J109+J110+J111+J112+J113</f>
        <v>869988</v>
      </c>
      <c r="M114" s="19"/>
      <c r="N114" s="19"/>
      <c r="O114" s="18"/>
      <c r="P114" s="7"/>
    </row>
    <row r="115" spans="1:16" s="8" customFormat="1" ht="30" customHeight="1">
      <c r="A115" s="9"/>
      <c r="B115" s="10"/>
      <c r="C115" s="10"/>
      <c r="D115" s="10"/>
      <c r="E115" s="7"/>
      <c r="F115" s="16"/>
      <c r="G115" s="17"/>
      <c r="H115" s="18"/>
      <c r="I115" s="7"/>
      <c r="J115" s="15"/>
      <c r="K115" s="15"/>
      <c r="L115" s="17"/>
      <c r="M115" s="19"/>
      <c r="N115" s="19"/>
      <c r="O115" s="18"/>
      <c r="P115" s="7"/>
    </row>
    <row r="116" spans="1:16" s="8" customFormat="1" ht="30" customHeight="1">
      <c r="A116" s="9"/>
      <c r="B116" s="10"/>
      <c r="C116" s="10"/>
      <c r="D116" s="10"/>
      <c r="E116" s="7"/>
      <c r="F116" s="16"/>
      <c r="G116" s="17"/>
      <c r="H116" s="18"/>
      <c r="I116" s="7"/>
      <c r="J116" s="15"/>
      <c r="K116" s="15"/>
      <c r="L116" s="17"/>
      <c r="M116" s="19"/>
      <c r="N116" s="19"/>
      <c r="O116" s="18"/>
      <c r="P116" s="7"/>
    </row>
    <row r="117" spans="1:16" s="8" customFormat="1" ht="30" customHeight="1">
      <c r="A117" s="9"/>
      <c r="B117" s="10"/>
      <c r="C117" s="10"/>
      <c r="D117" s="10"/>
      <c r="E117" s="7"/>
      <c r="F117" s="16"/>
      <c r="G117" s="17"/>
      <c r="H117" s="18"/>
      <c r="I117" s="7"/>
      <c r="J117" s="27">
        <f>SUM(J81:J116)</f>
        <v>1055000</v>
      </c>
      <c r="K117" s="27"/>
      <c r="L117" s="17"/>
      <c r="M117" s="19"/>
      <c r="N117" s="19"/>
      <c r="O117" s="18"/>
      <c r="P117" s="7"/>
    </row>
    <row r="118" spans="1:16" s="8" customFormat="1" ht="30" customHeight="1">
      <c r="A118" s="9"/>
      <c r="B118" s="10"/>
      <c r="C118" s="10"/>
      <c r="D118" s="10"/>
      <c r="E118" s="7"/>
      <c r="F118" s="16"/>
      <c r="G118" s="17"/>
      <c r="H118" s="18"/>
      <c r="I118" s="7"/>
      <c r="J118" s="15"/>
      <c r="K118" s="15">
        <f>SUM(K29:K117)</f>
        <v>5937329.279999999</v>
      </c>
      <c r="L118" s="32">
        <f>L114+L104+L97+L92+L85+K93+J86</f>
        <v>4291521.59</v>
      </c>
      <c r="M118" s="19"/>
      <c r="N118" s="19"/>
      <c r="O118" s="18"/>
      <c r="P118" s="7"/>
    </row>
    <row r="119" spans="1:16" ht="17.25" customHeight="1">
      <c r="A119" s="12"/>
      <c r="B119" s="13"/>
      <c r="C119" s="13"/>
      <c r="D119" s="13"/>
      <c r="E119" s="14"/>
      <c r="F119" s="20"/>
      <c r="G119" s="21"/>
      <c r="H119" s="13" t="s">
        <v>39</v>
      </c>
      <c r="I119" s="22"/>
      <c r="J119" s="15">
        <f>J117+J79+J44</f>
        <v>4670091.03</v>
      </c>
      <c r="K119" s="31"/>
      <c r="L119" s="21"/>
      <c r="M119" s="23"/>
      <c r="N119" s="23"/>
      <c r="O119" s="22"/>
      <c r="P119" s="24"/>
    </row>
    <row r="120" spans="1:16" ht="18.75">
      <c r="A120" s="364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</row>
    <row r="121" spans="1:2" ht="15">
      <c r="A121" s="365" t="s">
        <v>32</v>
      </c>
      <c r="B121" s="366"/>
    </row>
  </sheetData>
  <sheetProtection/>
  <mergeCells count="28">
    <mergeCell ref="A120:P120"/>
    <mergeCell ref="A121:B121"/>
    <mergeCell ref="O24:O27"/>
    <mergeCell ref="P24:P27"/>
    <mergeCell ref="E25:E27"/>
    <mergeCell ref="F25:F27"/>
    <mergeCell ref="G25:G27"/>
    <mergeCell ref="H25:H27"/>
    <mergeCell ref="I25:I27"/>
    <mergeCell ref="J25:J27"/>
    <mergeCell ref="L25:L27"/>
    <mergeCell ref="M25:N25"/>
    <mergeCell ref="B20:F20"/>
    <mergeCell ref="B21:F21"/>
    <mergeCell ref="B22:F22"/>
    <mergeCell ref="E24:N24"/>
    <mergeCell ref="M26:M27"/>
    <mergeCell ref="N26:N27"/>
    <mergeCell ref="A24:A27"/>
    <mergeCell ref="B24:B27"/>
    <mergeCell ref="C24:C27"/>
    <mergeCell ref="D24:D27"/>
    <mergeCell ref="B19:F19"/>
    <mergeCell ref="A13:P13"/>
    <mergeCell ref="A14:P14"/>
    <mergeCell ref="A15:P15"/>
    <mergeCell ref="A16:P16"/>
    <mergeCell ref="B18:F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PageLayoutView="0" workbookViewId="0" topLeftCell="A1">
      <selection activeCell="A104" sqref="A10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74.25" customHeight="1">
      <c r="L1" s="430" t="s">
        <v>512</v>
      </c>
      <c r="M1" s="430"/>
      <c r="N1" s="430"/>
      <c r="O1" s="430"/>
    </row>
    <row r="2" spans="14:15" ht="15">
      <c r="N2" s="430"/>
      <c r="O2" s="431"/>
    </row>
    <row r="3" spans="1:15" ht="15" customHeight="1" hidden="1">
      <c r="A3" s="428"/>
      <c r="B3" s="429"/>
      <c r="C3" s="429"/>
      <c r="L3" s="428" t="s">
        <v>37</v>
      </c>
      <c r="M3" s="429"/>
      <c r="N3" s="429"/>
      <c r="O3" s="429"/>
    </row>
    <row r="4" spans="1:15" ht="15" customHeight="1" hidden="1">
      <c r="A4" s="428"/>
      <c r="B4" s="429"/>
      <c r="C4" s="429"/>
      <c r="L4" s="428" t="s">
        <v>377</v>
      </c>
      <c r="M4" s="429"/>
      <c r="N4" s="429"/>
      <c r="O4" s="429"/>
    </row>
    <row r="5" spans="1:15" ht="15" customHeight="1" hidden="1">
      <c r="A5" s="428"/>
      <c r="B5" s="429"/>
      <c r="C5" s="429"/>
      <c r="L5" s="428" t="s">
        <v>378</v>
      </c>
      <c r="M5" s="429"/>
      <c r="N5" s="429"/>
      <c r="O5" s="429"/>
    </row>
    <row r="6" spans="1:15" ht="15" customHeight="1" hidden="1">
      <c r="A6" s="434"/>
      <c r="B6" s="431"/>
      <c r="C6" s="431"/>
      <c r="L6" s="428" t="s">
        <v>379</v>
      </c>
      <c r="M6" s="429"/>
      <c r="N6" s="429"/>
      <c r="O6" s="429"/>
    </row>
    <row r="7" spans="1:15" ht="15" customHeight="1" hidden="1">
      <c r="A7" s="434"/>
      <c r="B7" s="431"/>
      <c r="C7" s="431"/>
      <c r="L7" s="428" t="s">
        <v>33</v>
      </c>
      <c r="M7" s="429"/>
      <c r="N7" s="429"/>
      <c r="O7" s="429"/>
    </row>
    <row r="9" spans="11:15" ht="23.25">
      <c r="K9" s="312"/>
      <c r="L9" s="312"/>
      <c r="M9" s="312"/>
      <c r="N9" s="312"/>
      <c r="O9" s="312"/>
    </row>
    <row r="10" spans="1:15" ht="18.75">
      <c r="A10" s="316" t="s">
        <v>216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</row>
    <row r="11" spans="1:15" ht="18.75">
      <c r="A11" s="317" t="s">
        <v>456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 ht="18.75">
      <c r="A12" s="317" t="s">
        <v>217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</row>
    <row r="13" spans="1:15" ht="18.75">
      <c r="A13" s="317" t="s">
        <v>380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</row>
    <row r="15" spans="1:6" ht="30">
      <c r="A15" s="42" t="s">
        <v>9</v>
      </c>
      <c r="B15" s="303" t="s">
        <v>218</v>
      </c>
      <c r="C15" s="304"/>
      <c r="D15" s="304"/>
      <c r="E15" s="304"/>
      <c r="F15" s="304"/>
    </row>
    <row r="16" spans="1:6" ht="45">
      <c r="A16" s="42" t="s">
        <v>11</v>
      </c>
      <c r="B16" s="313" t="s">
        <v>219</v>
      </c>
      <c r="C16" s="314"/>
      <c r="D16" s="314"/>
      <c r="E16" s="314"/>
      <c r="F16" s="315"/>
    </row>
    <row r="17" spans="1:6" ht="15">
      <c r="A17" s="42" t="s">
        <v>13</v>
      </c>
      <c r="B17" s="305">
        <v>7715048331</v>
      </c>
      <c r="C17" s="302"/>
      <c r="D17" s="302"/>
      <c r="E17" s="302"/>
      <c r="F17" s="302"/>
    </row>
    <row r="18" spans="1:6" ht="15">
      <c r="A18" s="42" t="s">
        <v>14</v>
      </c>
      <c r="B18" s="305">
        <v>771501001</v>
      </c>
      <c r="C18" s="302"/>
      <c r="D18" s="302"/>
      <c r="E18" s="302"/>
      <c r="F18" s="302"/>
    </row>
    <row r="19" spans="1:6" ht="15">
      <c r="A19" s="42" t="s">
        <v>15</v>
      </c>
      <c r="B19" s="305" t="s">
        <v>294</v>
      </c>
      <c r="C19" s="302"/>
      <c r="D19" s="302"/>
      <c r="E19" s="302"/>
      <c r="F19" s="302"/>
    </row>
    <row r="20" ht="15.75" thickBot="1"/>
    <row r="21" spans="1:15" s="40" customFormat="1" ht="12.75">
      <c r="A21" s="422" t="s">
        <v>16</v>
      </c>
      <c r="B21" s="421" t="s">
        <v>17</v>
      </c>
      <c r="C21" s="421" t="s">
        <v>18</v>
      </c>
      <c r="D21" s="424" t="s">
        <v>41</v>
      </c>
      <c r="E21" s="425" t="s">
        <v>19</v>
      </c>
      <c r="F21" s="426"/>
      <c r="G21" s="426"/>
      <c r="H21" s="426"/>
      <c r="I21" s="426"/>
      <c r="J21" s="426"/>
      <c r="K21" s="426"/>
      <c r="L21" s="426"/>
      <c r="M21" s="427"/>
      <c r="N21" s="421" t="s">
        <v>20</v>
      </c>
      <c r="O21" s="432" t="s">
        <v>21</v>
      </c>
    </row>
    <row r="22" spans="1:15" s="40" customFormat="1" ht="12.75">
      <c r="A22" s="423"/>
      <c r="B22" s="311"/>
      <c r="C22" s="311"/>
      <c r="D22" s="300"/>
      <c r="E22" s="311" t="s">
        <v>22</v>
      </c>
      <c r="F22" s="311" t="s">
        <v>23</v>
      </c>
      <c r="G22" s="311" t="s">
        <v>24</v>
      </c>
      <c r="H22" s="311" t="s">
        <v>25</v>
      </c>
      <c r="I22" s="311" t="s">
        <v>26</v>
      </c>
      <c r="J22" s="311" t="s">
        <v>27</v>
      </c>
      <c r="K22" s="336" t="s">
        <v>28</v>
      </c>
      <c r="L22" s="311" t="s">
        <v>29</v>
      </c>
      <c r="M22" s="311"/>
      <c r="N22" s="311"/>
      <c r="O22" s="433"/>
    </row>
    <row r="23" spans="1:15" s="40" customFormat="1" ht="12.75">
      <c r="A23" s="423"/>
      <c r="B23" s="311"/>
      <c r="C23" s="311"/>
      <c r="D23" s="300"/>
      <c r="E23" s="311"/>
      <c r="F23" s="311"/>
      <c r="G23" s="311"/>
      <c r="H23" s="311"/>
      <c r="I23" s="311"/>
      <c r="J23" s="311"/>
      <c r="K23" s="337"/>
      <c r="L23" s="336" t="s">
        <v>30</v>
      </c>
      <c r="M23" s="311" t="s">
        <v>31</v>
      </c>
      <c r="N23" s="311"/>
      <c r="O23" s="433"/>
    </row>
    <row r="24" spans="1:15" s="40" customFormat="1" ht="24" customHeight="1">
      <c r="A24" s="423"/>
      <c r="B24" s="311"/>
      <c r="C24" s="311"/>
      <c r="D24" s="279"/>
      <c r="E24" s="311"/>
      <c r="F24" s="311"/>
      <c r="G24" s="311"/>
      <c r="H24" s="311"/>
      <c r="I24" s="311"/>
      <c r="J24" s="311"/>
      <c r="K24" s="338"/>
      <c r="L24" s="338"/>
      <c r="M24" s="311"/>
      <c r="N24" s="311"/>
      <c r="O24" s="433"/>
    </row>
    <row r="25" spans="1:15" s="41" customFormat="1" ht="13.5" thickBot="1">
      <c r="A25" s="232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1">
        <v>14</v>
      </c>
    </row>
    <row r="26" spans="1:15" s="41" customFormat="1" ht="13.5" thickBot="1">
      <c r="A26" s="412" t="s">
        <v>405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4"/>
    </row>
    <row r="27" spans="1:15" s="41" customFormat="1" ht="101.25" customHeight="1" thickBot="1">
      <c r="A27" s="236" t="s">
        <v>459</v>
      </c>
      <c r="B27" s="216" t="s">
        <v>215</v>
      </c>
      <c r="C27" s="216" t="s">
        <v>313</v>
      </c>
      <c r="D27" s="240"/>
      <c r="E27" s="108"/>
      <c r="F27" s="107" t="s">
        <v>256</v>
      </c>
      <c r="G27" s="107" t="s">
        <v>444</v>
      </c>
      <c r="H27" s="216" t="s">
        <v>220</v>
      </c>
      <c r="I27" s="216">
        <v>1</v>
      </c>
      <c r="J27" s="217">
        <v>137749.08</v>
      </c>
      <c r="K27" s="107" t="s">
        <v>323</v>
      </c>
      <c r="L27" s="218" t="s">
        <v>270</v>
      </c>
      <c r="M27" s="218" t="s">
        <v>271</v>
      </c>
      <c r="N27" s="108" t="s">
        <v>384</v>
      </c>
      <c r="O27" s="229"/>
    </row>
    <row r="28" spans="1:15" s="41" customFormat="1" ht="102.75" thickBot="1">
      <c r="A28" s="236" t="s">
        <v>234</v>
      </c>
      <c r="B28" s="216" t="s">
        <v>314</v>
      </c>
      <c r="C28" s="216" t="s">
        <v>315</v>
      </c>
      <c r="D28" s="240"/>
      <c r="E28" s="108"/>
      <c r="F28" s="107" t="s">
        <v>257</v>
      </c>
      <c r="G28" s="107" t="s">
        <v>349</v>
      </c>
      <c r="H28" s="216" t="s">
        <v>220</v>
      </c>
      <c r="I28" s="216">
        <v>1</v>
      </c>
      <c r="J28" s="217">
        <v>225000</v>
      </c>
      <c r="K28" s="107" t="s">
        <v>323</v>
      </c>
      <c r="L28" s="218" t="s">
        <v>270</v>
      </c>
      <c r="M28" s="218" t="s">
        <v>271</v>
      </c>
      <c r="N28" s="108" t="s">
        <v>221</v>
      </c>
      <c r="O28" s="229"/>
    </row>
    <row r="29" spans="1:15" s="41" customFormat="1" ht="63.75">
      <c r="A29" s="236" t="s">
        <v>249</v>
      </c>
      <c r="B29" s="216" t="s">
        <v>230</v>
      </c>
      <c r="C29" s="216" t="s">
        <v>340</v>
      </c>
      <c r="D29" s="107"/>
      <c r="E29" s="108"/>
      <c r="F29" s="107" t="s">
        <v>231</v>
      </c>
      <c r="G29" s="107" t="s">
        <v>251</v>
      </c>
      <c r="H29" s="216" t="s">
        <v>220</v>
      </c>
      <c r="I29" s="216">
        <v>1</v>
      </c>
      <c r="J29" s="217">
        <v>143192.96</v>
      </c>
      <c r="K29" s="107" t="s">
        <v>324</v>
      </c>
      <c r="L29" s="218" t="s">
        <v>245</v>
      </c>
      <c r="M29" s="218" t="s">
        <v>271</v>
      </c>
      <c r="N29" s="108" t="s">
        <v>390</v>
      </c>
      <c r="O29" s="229"/>
    </row>
    <row r="30" spans="1:15" s="41" customFormat="1" ht="51">
      <c r="A30" s="245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3" t="s">
        <v>245</v>
      </c>
      <c r="M30" s="213" t="s">
        <v>271</v>
      </c>
      <c r="N30" s="7" t="s">
        <v>391</v>
      </c>
      <c r="O30" s="230"/>
    </row>
    <row r="31" spans="1:15" s="41" customFormat="1" ht="54" customHeight="1" thickBot="1">
      <c r="A31" s="246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4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4"/>
    </row>
    <row r="32" spans="1:15" s="41" customFormat="1" ht="25.5" customHeight="1">
      <c r="A32" s="236" t="s">
        <v>234</v>
      </c>
      <c r="B32" s="216"/>
      <c r="C32" s="216"/>
      <c r="D32" s="107"/>
      <c r="E32" s="108"/>
      <c r="F32" s="111" t="s">
        <v>447</v>
      </c>
      <c r="G32" s="107"/>
      <c r="H32" s="216"/>
      <c r="I32" s="216"/>
      <c r="J32" s="217">
        <v>100000</v>
      </c>
      <c r="K32" s="107"/>
      <c r="L32" s="213" t="s">
        <v>245</v>
      </c>
      <c r="M32" s="213" t="s">
        <v>271</v>
      </c>
      <c r="N32" s="375" t="s">
        <v>374</v>
      </c>
      <c r="O32" s="220"/>
    </row>
    <row r="33" spans="1:15" s="41" customFormat="1" ht="60.75" customHeight="1">
      <c r="A33" s="245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3" t="s">
        <v>245</v>
      </c>
      <c r="M33" s="213" t="s">
        <v>271</v>
      </c>
      <c r="N33" s="376"/>
      <c r="O33" s="222"/>
    </row>
    <row r="34" spans="1:15" s="41" customFormat="1" ht="51" customHeight="1" thickBot="1">
      <c r="A34" s="245" t="s">
        <v>513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3" t="s">
        <v>245</v>
      </c>
      <c r="M34" s="213" t="s">
        <v>385</v>
      </c>
      <c r="N34" s="376"/>
      <c r="O34" s="222"/>
    </row>
    <row r="35" spans="1:15" s="41" customFormat="1" ht="51.75" thickBot="1">
      <c r="A35" s="236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3" t="s">
        <v>245</v>
      </c>
      <c r="M35" s="213" t="s">
        <v>271</v>
      </c>
      <c r="N35" s="376"/>
      <c r="O35" s="222"/>
    </row>
    <row r="36" spans="1:15" s="41" customFormat="1" ht="82.5" customHeight="1" thickBot="1">
      <c r="A36" s="236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3" t="s">
        <v>245</v>
      </c>
      <c r="M36" s="213" t="s">
        <v>271</v>
      </c>
      <c r="N36" s="377"/>
      <c r="O36" s="222"/>
    </row>
    <row r="37" spans="1:15" s="41" customFormat="1" ht="13.5" thickBot="1">
      <c r="A37" s="412" t="s">
        <v>406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</row>
    <row r="38" spans="1:15" s="41" customFormat="1" ht="12.75" hidden="1">
      <c r="A38" s="245"/>
      <c r="B38" s="46"/>
      <c r="C38" s="46"/>
      <c r="D38" s="50"/>
      <c r="E38" s="46"/>
      <c r="F38" s="48"/>
      <c r="G38" s="48"/>
      <c r="H38" s="46"/>
      <c r="I38" s="46"/>
      <c r="J38" s="123"/>
      <c r="K38" s="48"/>
      <c r="L38" s="213"/>
      <c r="M38" s="213"/>
      <c r="N38" s="7"/>
      <c r="O38" s="222"/>
    </row>
    <row r="39" spans="1:15" s="41" customFormat="1" ht="89.25">
      <c r="A39" s="245" t="s">
        <v>226</v>
      </c>
      <c r="B39" s="46" t="s">
        <v>297</v>
      </c>
      <c r="C39" s="46" t="s">
        <v>299</v>
      </c>
      <c r="D39" s="50"/>
      <c r="E39" s="7"/>
      <c r="F39" s="48" t="s">
        <v>272</v>
      </c>
      <c r="G39" s="48" t="s">
        <v>461</v>
      </c>
      <c r="H39" s="46" t="s">
        <v>220</v>
      </c>
      <c r="I39" s="46">
        <v>1</v>
      </c>
      <c r="J39" s="123">
        <v>800000</v>
      </c>
      <c r="K39" s="48" t="s">
        <v>321</v>
      </c>
      <c r="L39" s="213" t="s">
        <v>387</v>
      </c>
      <c r="M39" s="213" t="s">
        <v>271</v>
      </c>
      <c r="N39" s="7" t="s">
        <v>221</v>
      </c>
      <c r="O39" s="222"/>
    </row>
    <row r="40" spans="1:15" s="41" customFormat="1" ht="75.75" customHeight="1">
      <c r="A40" s="245" t="s">
        <v>224</v>
      </c>
      <c r="B40" s="46"/>
      <c r="C40" s="46"/>
      <c r="D40" s="48"/>
      <c r="E40" s="7"/>
      <c r="F40" s="155" t="s">
        <v>425</v>
      </c>
      <c r="G40" s="74" t="s">
        <v>412</v>
      </c>
      <c r="H40" s="46" t="s">
        <v>220</v>
      </c>
      <c r="I40" s="46">
        <v>1</v>
      </c>
      <c r="J40" s="123">
        <v>100000</v>
      </c>
      <c r="K40" s="48"/>
      <c r="L40" s="213" t="s">
        <v>386</v>
      </c>
      <c r="M40" s="213" t="s">
        <v>402</v>
      </c>
      <c r="N40" s="7" t="s">
        <v>475</v>
      </c>
      <c r="O40" s="226" t="s">
        <v>476</v>
      </c>
    </row>
    <row r="41" spans="1:15" s="41" customFormat="1" ht="48" customHeight="1" hidden="1">
      <c r="A41" s="245"/>
      <c r="B41" s="46"/>
      <c r="C41" s="46"/>
      <c r="D41" s="48"/>
      <c r="E41" s="7"/>
      <c r="F41" s="155"/>
      <c r="G41" s="74"/>
      <c r="H41" s="46"/>
      <c r="I41" s="46"/>
      <c r="J41" s="123"/>
      <c r="K41" s="48"/>
      <c r="L41" s="213"/>
      <c r="M41" s="213"/>
      <c r="N41" s="7"/>
      <c r="O41" s="226"/>
    </row>
    <row r="42" spans="1:15" s="41" customFormat="1" ht="47.25" customHeight="1" hidden="1">
      <c r="A42" s="228"/>
      <c r="B42" s="140"/>
      <c r="C42" s="140"/>
      <c r="D42" s="264"/>
      <c r="E42" s="45"/>
      <c r="F42" s="161"/>
      <c r="G42" s="74"/>
      <c r="H42" s="46"/>
      <c r="I42" s="46"/>
      <c r="J42" s="126"/>
      <c r="K42" s="48"/>
      <c r="L42" s="267"/>
      <c r="M42" s="267"/>
      <c r="N42" s="7"/>
      <c r="O42" s="226"/>
    </row>
    <row r="43" spans="1:15" s="41" customFormat="1" ht="120.75" customHeight="1">
      <c r="A43" s="228" t="s">
        <v>224</v>
      </c>
      <c r="B43" s="140"/>
      <c r="C43" s="140"/>
      <c r="D43" s="264"/>
      <c r="E43" s="45"/>
      <c r="F43" s="161" t="s">
        <v>491</v>
      </c>
      <c r="G43" s="74" t="s">
        <v>412</v>
      </c>
      <c r="H43" s="46" t="s">
        <v>220</v>
      </c>
      <c r="I43" s="46">
        <v>1</v>
      </c>
      <c r="J43" s="126">
        <v>100000</v>
      </c>
      <c r="K43" s="48"/>
      <c r="L43" s="267" t="s">
        <v>386</v>
      </c>
      <c r="M43" s="267" t="s">
        <v>402</v>
      </c>
      <c r="N43" s="7" t="s">
        <v>374</v>
      </c>
      <c r="O43" s="227" t="s">
        <v>500</v>
      </c>
    </row>
    <row r="44" spans="1:15" s="41" customFormat="1" ht="86.25" customHeight="1">
      <c r="A44" s="275" t="s">
        <v>224</v>
      </c>
      <c r="B44" s="266" t="s">
        <v>298</v>
      </c>
      <c r="C44" s="266" t="s">
        <v>295</v>
      </c>
      <c r="D44" s="265"/>
      <c r="E44" s="45"/>
      <c r="F44" s="161" t="s">
        <v>466</v>
      </c>
      <c r="G44" s="74" t="s">
        <v>472</v>
      </c>
      <c r="H44" s="46"/>
      <c r="I44" s="46"/>
      <c r="J44" s="126">
        <v>100000</v>
      </c>
      <c r="K44" s="48"/>
      <c r="L44" s="267" t="s">
        <v>427</v>
      </c>
      <c r="M44" s="267" t="s">
        <v>386</v>
      </c>
      <c r="N44" s="7" t="s">
        <v>374</v>
      </c>
      <c r="O44" s="227" t="s">
        <v>470</v>
      </c>
    </row>
    <row r="45" spans="1:15" s="41" customFormat="1" ht="104.25" customHeight="1">
      <c r="A45" s="275" t="s">
        <v>224</v>
      </c>
      <c r="B45" s="266" t="s">
        <v>298</v>
      </c>
      <c r="C45" s="266" t="s">
        <v>295</v>
      </c>
      <c r="D45" s="265"/>
      <c r="E45" s="45"/>
      <c r="F45" s="161" t="s">
        <v>467</v>
      </c>
      <c r="G45" s="74" t="s">
        <v>472</v>
      </c>
      <c r="H45" s="46"/>
      <c r="I45" s="46"/>
      <c r="J45" s="126">
        <v>100000</v>
      </c>
      <c r="K45" s="48"/>
      <c r="L45" s="267" t="s">
        <v>427</v>
      </c>
      <c r="M45" s="267" t="s">
        <v>386</v>
      </c>
      <c r="N45" s="7" t="s">
        <v>374</v>
      </c>
      <c r="O45" s="227" t="s">
        <v>470</v>
      </c>
    </row>
    <row r="46" spans="1:15" s="41" customFormat="1" ht="104.25" customHeight="1">
      <c r="A46" s="275" t="s">
        <v>407</v>
      </c>
      <c r="B46" s="266"/>
      <c r="C46" s="266"/>
      <c r="D46" s="265"/>
      <c r="E46" s="45"/>
      <c r="F46" s="161" t="s">
        <v>477</v>
      </c>
      <c r="G46" s="74" t="s">
        <v>478</v>
      </c>
      <c r="H46" s="46"/>
      <c r="I46" s="46"/>
      <c r="J46" s="126">
        <v>70000</v>
      </c>
      <c r="K46" s="48"/>
      <c r="L46" s="267" t="s">
        <v>386</v>
      </c>
      <c r="M46" s="267" t="s">
        <v>402</v>
      </c>
      <c r="N46" s="7" t="s">
        <v>374</v>
      </c>
      <c r="O46" s="227" t="s">
        <v>479</v>
      </c>
    </row>
    <row r="47" spans="1:15" s="41" customFormat="1" ht="104.25" customHeight="1">
      <c r="A47" s="275" t="s">
        <v>407</v>
      </c>
      <c r="B47" s="266" t="s">
        <v>298</v>
      </c>
      <c r="C47" s="266"/>
      <c r="D47" s="265"/>
      <c r="E47" s="45"/>
      <c r="F47" s="161" t="s">
        <v>485</v>
      </c>
      <c r="G47" s="74" t="s">
        <v>486</v>
      </c>
      <c r="H47" s="46"/>
      <c r="I47" s="46"/>
      <c r="J47" s="126">
        <v>80000</v>
      </c>
      <c r="K47" s="48"/>
      <c r="L47" s="267" t="s">
        <v>386</v>
      </c>
      <c r="M47" s="267" t="s">
        <v>402</v>
      </c>
      <c r="N47" s="7" t="s">
        <v>374</v>
      </c>
      <c r="O47" s="227" t="s">
        <v>487</v>
      </c>
    </row>
    <row r="48" spans="1:15" s="41" customFormat="1" ht="114" customHeight="1">
      <c r="A48" s="275" t="s">
        <v>407</v>
      </c>
      <c r="B48" s="266" t="s">
        <v>298</v>
      </c>
      <c r="C48" s="266"/>
      <c r="D48" s="265"/>
      <c r="E48" s="45"/>
      <c r="F48" s="161" t="s">
        <v>477</v>
      </c>
      <c r="G48" s="74" t="s">
        <v>488</v>
      </c>
      <c r="H48" s="46"/>
      <c r="I48" s="46"/>
      <c r="J48" s="126">
        <v>85000</v>
      </c>
      <c r="K48" s="48"/>
      <c r="L48" s="267" t="s">
        <v>386</v>
      </c>
      <c r="M48" s="267" t="s">
        <v>400</v>
      </c>
      <c r="N48" s="7" t="s">
        <v>374</v>
      </c>
      <c r="O48" s="227" t="s">
        <v>487</v>
      </c>
    </row>
    <row r="49" spans="1:15" s="41" customFormat="1" ht="189" customHeight="1">
      <c r="A49" s="245" t="s">
        <v>408</v>
      </c>
      <c r="B49" s="46" t="s">
        <v>222</v>
      </c>
      <c r="C49" s="46" t="s">
        <v>296</v>
      </c>
      <c r="D49" s="50"/>
      <c r="E49" s="46"/>
      <c r="F49" s="48" t="s">
        <v>254</v>
      </c>
      <c r="G49" s="48" t="s">
        <v>259</v>
      </c>
      <c r="H49" s="46" t="s">
        <v>220</v>
      </c>
      <c r="I49" s="46">
        <v>1</v>
      </c>
      <c r="J49" s="123">
        <v>218699</v>
      </c>
      <c r="K49" s="48" t="s">
        <v>323</v>
      </c>
      <c r="L49" s="213" t="s">
        <v>427</v>
      </c>
      <c r="M49" s="213" t="s">
        <v>271</v>
      </c>
      <c r="N49" s="7" t="s">
        <v>384</v>
      </c>
      <c r="O49" s="235" t="s">
        <v>471</v>
      </c>
    </row>
    <row r="50" spans="1:15" s="41" customFormat="1" ht="180" customHeight="1">
      <c r="A50" s="291" t="s">
        <v>407</v>
      </c>
      <c r="B50" s="266"/>
      <c r="C50" s="292"/>
      <c r="D50" s="293"/>
      <c r="E50" s="266"/>
      <c r="F50" s="294" t="s">
        <v>468</v>
      </c>
      <c r="G50" s="265" t="s">
        <v>473</v>
      </c>
      <c r="H50" s="289"/>
      <c r="I50" s="266"/>
      <c r="J50" s="251">
        <v>45000</v>
      </c>
      <c r="K50" s="265"/>
      <c r="L50" s="290" t="s">
        <v>427</v>
      </c>
      <c r="M50" s="267" t="s">
        <v>428</v>
      </c>
      <c r="N50" s="253" t="s">
        <v>374</v>
      </c>
      <c r="O50" s="7" t="s">
        <v>501</v>
      </c>
    </row>
    <row r="51" spans="1:15" s="41" customFormat="1" ht="96.75" customHeight="1">
      <c r="A51" s="291" t="s">
        <v>234</v>
      </c>
      <c r="B51" s="266" t="s">
        <v>480</v>
      </c>
      <c r="C51" s="292" t="s">
        <v>481</v>
      </c>
      <c r="D51" s="293"/>
      <c r="E51" s="266"/>
      <c r="F51" s="294" t="s">
        <v>482</v>
      </c>
      <c r="G51" s="265"/>
      <c r="H51" s="289" t="s">
        <v>220</v>
      </c>
      <c r="I51" s="266">
        <v>1</v>
      </c>
      <c r="J51" s="251">
        <v>5400</v>
      </c>
      <c r="K51" s="265"/>
      <c r="L51" s="290" t="s">
        <v>386</v>
      </c>
      <c r="M51" s="267" t="s">
        <v>386</v>
      </c>
      <c r="N51" s="253" t="s">
        <v>374</v>
      </c>
      <c r="O51" s="7" t="s">
        <v>483</v>
      </c>
    </row>
    <row r="52" spans="1:15" s="41" customFormat="1" ht="45" customHeight="1">
      <c r="A52" s="260" t="s">
        <v>417</v>
      </c>
      <c r="B52" s="399"/>
      <c r="C52" s="402"/>
      <c r="D52" s="250"/>
      <c r="E52" s="394"/>
      <c r="F52" s="410" t="s">
        <v>493</v>
      </c>
      <c r="G52" s="386" t="s">
        <v>412</v>
      </c>
      <c r="H52" s="342" t="s">
        <v>220</v>
      </c>
      <c r="I52" s="390">
        <v>1</v>
      </c>
      <c r="J52" s="251">
        <v>14000</v>
      </c>
      <c r="K52" s="390" t="s">
        <v>323</v>
      </c>
      <c r="L52" s="367" t="s">
        <v>400</v>
      </c>
      <c r="M52" s="369" t="s">
        <v>401</v>
      </c>
      <c r="N52" s="408" t="s">
        <v>44</v>
      </c>
      <c r="O52" s="392" t="s">
        <v>492</v>
      </c>
    </row>
    <row r="53" spans="1:15" s="41" customFormat="1" ht="18.75" customHeight="1">
      <c r="A53" s="261" t="s">
        <v>418</v>
      </c>
      <c r="B53" s="400"/>
      <c r="C53" s="403"/>
      <c r="D53" s="252"/>
      <c r="E53" s="396"/>
      <c r="F53" s="411"/>
      <c r="G53" s="387"/>
      <c r="H53" s="401"/>
      <c r="I53" s="391"/>
      <c r="J53" s="254">
        <v>51000</v>
      </c>
      <c r="K53" s="391"/>
      <c r="L53" s="368"/>
      <c r="M53" s="370"/>
      <c r="N53" s="409"/>
      <c r="O53" s="393"/>
    </row>
    <row r="54" spans="1:15" s="41" customFormat="1" ht="33.75" customHeight="1">
      <c r="A54" s="243" t="s">
        <v>227</v>
      </c>
      <c r="B54" s="83"/>
      <c r="C54" s="83"/>
      <c r="D54" s="91"/>
      <c r="E54" s="105"/>
      <c r="F54" s="74" t="s">
        <v>409</v>
      </c>
      <c r="G54" s="74" t="s">
        <v>412</v>
      </c>
      <c r="H54" s="105" t="s">
        <v>220</v>
      </c>
      <c r="I54" s="105">
        <v>1</v>
      </c>
      <c r="J54" s="247">
        <v>90000</v>
      </c>
      <c r="K54" s="74" t="s">
        <v>323</v>
      </c>
      <c r="L54" s="248" t="s">
        <v>402</v>
      </c>
      <c r="M54" s="215" t="s">
        <v>400</v>
      </c>
      <c r="N54" s="77" t="s">
        <v>44</v>
      </c>
      <c r="O54" s="235"/>
    </row>
    <row r="55" spans="1:15" s="41" customFormat="1" ht="15.75" customHeight="1">
      <c r="A55" s="262" t="s">
        <v>419</v>
      </c>
      <c r="B55" s="420"/>
      <c r="C55" s="405"/>
      <c r="D55" s="257"/>
      <c r="E55" s="404"/>
      <c r="F55" s="407" t="s">
        <v>494</v>
      </c>
      <c r="G55" s="406" t="s">
        <v>412</v>
      </c>
      <c r="H55" s="404" t="s">
        <v>220</v>
      </c>
      <c r="I55" s="404">
        <v>1</v>
      </c>
      <c r="J55" s="249">
        <v>12000</v>
      </c>
      <c r="K55" s="404" t="s">
        <v>323</v>
      </c>
      <c r="L55" s="419" t="s">
        <v>401</v>
      </c>
      <c r="M55" s="369" t="s">
        <v>403</v>
      </c>
      <c r="N55" s="417" t="s">
        <v>44</v>
      </c>
      <c r="O55" s="392" t="s">
        <v>492</v>
      </c>
    </row>
    <row r="56" spans="1:15" s="41" customFormat="1" ht="76.5" customHeight="1" thickBot="1">
      <c r="A56" s="262" t="s">
        <v>418</v>
      </c>
      <c r="B56" s="420"/>
      <c r="C56" s="405"/>
      <c r="D56" s="255"/>
      <c r="E56" s="404"/>
      <c r="F56" s="407"/>
      <c r="G56" s="406"/>
      <c r="H56" s="404"/>
      <c r="I56" s="404"/>
      <c r="J56" s="249">
        <v>12500</v>
      </c>
      <c r="K56" s="404"/>
      <c r="L56" s="419"/>
      <c r="M56" s="418"/>
      <c r="N56" s="417"/>
      <c r="O56" s="416"/>
    </row>
    <row r="57" spans="1:15" s="41" customFormat="1" ht="20.25" customHeight="1">
      <c r="A57" s="134" t="s">
        <v>234</v>
      </c>
      <c r="B57" s="47"/>
      <c r="C57" s="47"/>
      <c r="D57" s="48"/>
      <c r="E57" s="7"/>
      <c r="F57" s="155" t="s">
        <v>414</v>
      </c>
      <c r="G57" s="48"/>
      <c r="H57" s="46"/>
      <c r="I57" s="46"/>
      <c r="J57" s="123">
        <v>3000</v>
      </c>
      <c r="K57" s="48"/>
      <c r="L57" s="213"/>
      <c r="M57" s="213"/>
      <c r="N57" s="394" t="s">
        <v>374</v>
      </c>
      <c r="O57" s="272"/>
    </row>
    <row r="58" spans="1:15" s="41" customFormat="1" ht="32.25" customHeight="1">
      <c r="A58" s="225" t="s">
        <v>234</v>
      </c>
      <c r="B58" s="53"/>
      <c r="C58" s="53"/>
      <c r="D58" s="54"/>
      <c r="E58" s="7"/>
      <c r="F58" s="155" t="s">
        <v>415</v>
      </c>
      <c r="G58" s="48"/>
      <c r="H58" s="46"/>
      <c r="I58" s="46"/>
      <c r="J58" s="123">
        <v>15000</v>
      </c>
      <c r="K58" s="48"/>
      <c r="L58" s="213"/>
      <c r="M58" s="213"/>
      <c r="N58" s="395"/>
      <c r="O58" s="226"/>
    </row>
    <row r="59" spans="1:15" s="41" customFormat="1" ht="17.25" customHeight="1">
      <c r="A59" s="260" t="s">
        <v>420</v>
      </c>
      <c r="B59" s="399"/>
      <c r="C59" s="402"/>
      <c r="D59" s="250"/>
      <c r="E59" s="394"/>
      <c r="F59" s="384" t="s">
        <v>413</v>
      </c>
      <c r="G59" s="386"/>
      <c r="H59" s="342"/>
      <c r="I59" s="390"/>
      <c r="J59" s="251">
        <v>8400</v>
      </c>
      <c r="K59" s="390"/>
      <c r="L59" s="369"/>
      <c r="M59" s="369"/>
      <c r="N59" s="394" t="s">
        <v>374</v>
      </c>
      <c r="O59" s="392"/>
    </row>
    <row r="60" spans="1:15" s="41" customFormat="1" ht="33" customHeight="1">
      <c r="A60" s="261" t="s">
        <v>462</v>
      </c>
      <c r="B60" s="400"/>
      <c r="C60" s="403"/>
      <c r="D60" s="252"/>
      <c r="E60" s="396"/>
      <c r="F60" s="385"/>
      <c r="G60" s="387"/>
      <c r="H60" s="401"/>
      <c r="I60" s="391"/>
      <c r="J60" s="254">
        <v>2100</v>
      </c>
      <c r="K60" s="391"/>
      <c r="L60" s="370"/>
      <c r="M60" s="370"/>
      <c r="N60" s="395"/>
      <c r="O60" s="393"/>
    </row>
    <row r="61" spans="1:15" s="41" customFormat="1" ht="18.75" customHeight="1">
      <c r="A61" s="262" t="s">
        <v>422</v>
      </c>
      <c r="B61" s="378"/>
      <c r="C61" s="380"/>
      <c r="D61" s="244"/>
      <c r="E61" s="382"/>
      <c r="F61" s="384" t="s">
        <v>416</v>
      </c>
      <c r="G61" s="386"/>
      <c r="H61" s="388"/>
      <c r="I61" s="386"/>
      <c r="J61" s="249">
        <v>4500</v>
      </c>
      <c r="K61" s="390"/>
      <c r="L61" s="367"/>
      <c r="M61" s="369"/>
      <c r="N61" s="394" t="s">
        <v>374</v>
      </c>
      <c r="O61" s="392"/>
    </row>
    <row r="62" spans="1:15" s="41" customFormat="1" ht="29.25" customHeight="1">
      <c r="A62" s="261" t="s">
        <v>462</v>
      </c>
      <c r="B62" s="379"/>
      <c r="C62" s="381"/>
      <c r="D62" s="252"/>
      <c r="E62" s="383"/>
      <c r="F62" s="385"/>
      <c r="G62" s="387"/>
      <c r="H62" s="389"/>
      <c r="I62" s="387"/>
      <c r="J62" s="254">
        <v>1100</v>
      </c>
      <c r="K62" s="391"/>
      <c r="L62" s="368"/>
      <c r="M62" s="370"/>
      <c r="N62" s="395"/>
      <c r="O62" s="393"/>
    </row>
    <row r="63" spans="1:15" s="41" customFormat="1" ht="53.25" customHeight="1">
      <c r="A63" s="228" t="s">
        <v>234</v>
      </c>
      <c r="B63" s="53"/>
      <c r="C63" s="53"/>
      <c r="D63" s="54"/>
      <c r="E63" s="7"/>
      <c r="F63" s="155" t="s">
        <v>424</v>
      </c>
      <c r="G63" s="48"/>
      <c r="H63" s="46"/>
      <c r="I63" s="46"/>
      <c r="J63" s="123">
        <v>10000</v>
      </c>
      <c r="K63" s="48"/>
      <c r="L63" s="213"/>
      <c r="M63" s="213"/>
      <c r="N63" s="7" t="s">
        <v>374</v>
      </c>
      <c r="O63" s="226"/>
    </row>
    <row r="64" spans="1:15" s="41" customFormat="1" ht="54.75" customHeight="1">
      <c r="A64" s="221" t="s">
        <v>407</v>
      </c>
      <c r="B64" s="53"/>
      <c r="C64" s="53"/>
      <c r="D64" s="54"/>
      <c r="E64" s="7"/>
      <c r="F64" s="155" t="s">
        <v>464</v>
      </c>
      <c r="G64" s="48"/>
      <c r="H64" s="46"/>
      <c r="I64" s="46"/>
      <c r="J64" s="123">
        <v>25000</v>
      </c>
      <c r="K64" s="48"/>
      <c r="L64" s="213"/>
      <c r="M64" s="213"/>
      <c r="N64" s="7" t="s">
        <v>374</v>
      </c>
      <c r="O64" s="226"/>
    </row>
    <row r="65" spans="1:15" s="41" customFormat="1" ht="55.5" customHeight="1">
      <c r="A65" s="221" t="s">
        <v>407</v>
      </c>
      <c r="B65" s="53"/>
      <c r="C65" s="53"/>
      <c r="D65" s="54"/>
      <c r="E65" s="7"/>
      <c r="F65" s="155" t="s">
        <v>465</v>
      </c>
      <c r="G65" s="48"/>
      <c r="H65" s="46"/>
      <c r="I65" s="46"/>
      <c r="J65" s="123">
        <v>75000</v>
      </c>
      <c r="K65" s="48"/>
      <c r="L65" s="213"/>
      <c r="M65" s="213"/>
      <c r="N65" s="7" t="s">
        <v>374</v>
      </c>
      <c r="O65" s="226"/>
    </row>
    <row r="66" spans="1:15" s="41" customFormat="1" ht="20.25" customHeight="1" hidden="1">
      <c r="A66" s="237"/>
      <c r="B66" s="140"/>
      <c r="C66" s="140"/>
      <c r="D66" s="264"/>
      <c r="E66" s="45"/>
      <c r="F66" s="161"/>
      <c r="G66" s="265"/>
      <c r="H66" s="266"/>
      <c r="I66" s="266"/>
      <c r="J66" s="126"/>
      <c r="K66" s="265"/>
      <c r="L66" s="267"/>
      <c r="M66" s="267"/>
      <c r="N66" s="7"/>
      <c r="O66" s="268"/>
    </row>
    <row r="67" spans="1:15" s="41" customFormat="1" ht="19.5" customHeight="1">
      <c r="A67" s="273" t="s">
        <v>430</v>
      </c>
      <c r="B67" s="399"/>
      <c r="C67" s="397"/>
      <c r="D67" s="250"/>
      <c r="E67" s="394"/>
      <c r="F67" s="384" t="s">
        <v>431</v>
      </c>
      <c r="G67" s="386"/>
      <c r="H67" s="342"/>
      <c r="I67" s="390"/>
      <c r="J67" s="251">
        <v>33600</v>
      </c>
      <c r="K67" s="390"/>
      <c r="L67" s="367"/>
      <c r="M67" s="369"/>
      <c r="N67" s="394" t="s">
        <v>374</v>
      </c>
      <c r="O67" s="392"/>
    </row>
    <row r="68" spans="1:15" s="41" customFormat="1" ht="30.75" customHeight="1">
      <c r="A68" s="274" t="s">
        <v>329</v>
      </c>
      <c r="B68" s="400"/>
      <c r="C68" s="398"/>
      <c r="D68" s="252"/>
      <c r="E68" s="396"/>
      <c r="F68" s="385"/>
      <c r="G68" s="387"/>
      <c r="H68" s="401"/>
      <c r="I68" s="391"/>
      <c r="J68" s="254">
        <v>8400</v>
      </c>
      <c r="K68" s="391"/>
      <c r="L68" s="368"/>
      <c r="M68" s="370"/>
      <c r="N68" s="395"/>
      <c r="O68" s="393"/>
    </row>
    <row r="69" spans="1:15" s="41" customFormat="1" ht="55.5" customHeight="1">
      <c r="A69" s="274" t="s">
        <v>329</v>
      </c>
      <c r="B69" s="83"/>
      <c r="C69" s="83"/>
      <c r="D69" s="84"/>
      <c r="E69" s="77"/>
      <c r="F69" s="269" t="s">
        <v>432</v>
      </c>
      <c r="G69" s="74"/>
      <c r="H69" s="105"/>
      <c r="I69" s="105"/>
      <c r="J69" s="122">
        <v>12770</v>
      </c>
      <c r="K69" s="74"/>
      <c r="L69" s="215"/>
      <c r="M69" s="215"/>
      <c r="N69" s="7" t="s">
        <v>374</v>
      </c>
      <c r="O69" s="227"/>
    </row>
    <row r="70" spans="1:15" s="41" customFormat="1" ht="18.75" customHeight="1">
      <c r="A70" s="262" t="s">
        <v>434</v>
      </c>
      <c r="B70" s="378"/>
      <c r="C70" s="380"/>
      <c r="D70" s="244"/>
      <c r="E70" s="382"/>
      <c r="F70" s="384" t="s">
        <v>63</v>
      </c>
      <c r="G70" s="386"/>
      <c r="H70" s="388"/>
      <c r="I70" s="386"/>
      <c r="J70" s="249">
        <v>68500</v>
      </c>
      <c r="K70" s="390"/>
      <c r="L70" s="367"/>
      <c r="M70" s="369"/>
      <c r="N70" s="394" t="s">
        <v>374</v>
      </c>
      <c r="O70" s="392" t="s">
        <v>484</v>
      </c>
    </row>
    <row r="71" spans="1:15" s="41" customFormat="1" ht="74.25" customHeight="1">
      <c r="A71" s="261" t="s">
        <v>463</v>
      </c>
      <c r="B71" s="379"/>
      <c r="C71" s="381"/>
      <c r="D71" s="252"/>
      <c r="E71" s="383"/>
      <c r="F71" s="385"/>
      <c r="G71" s="387"/>
      <c r="H71" s="389"/>
      <c r="I71" s="387"/>
      <c r="J71" s="254">
        <v>31000</v>
      </c>
      <c r="K71" s="391"/>
      <c r="L71" s="368"/>
      <c r="M71" s="370"/>
      <c r="N71" s="395"/>
      <c r="O71" s="393"/>
    </row>
    <row r="72" spans="1:15" s="41" customFormat="1" ht="20.25" customHeight="1">
      <c r="A72" s="228" t="s">
        <v>234</v>
      </c>
      <c r="B72" s="53"/>
      <c r="C72" s="53"/>
      <c r="D72" s="54"/>
      <c r="E72" s="7"/>
      <c r="F72" s="129" t="s">
        <v>436</v>
      </c>
      <c r="G72" s="48"/>
      <c r="H72" s="46"/>
      <c r="I72" s="46"/>
      <c r="J72" s="123">
        <v>2500</v>
      </c>
      <c r="K72" s="48"/>
      <c r="L72" s="213"/>
      <c r="M72" s="213"/>
      <c r="N72" s="394" t="s">
        <v>374</v>
      </c>
      <c r="O72" s="226"/>
    </row>
    <row r="73" spans="1:15" s="41" customFormat="1" ht="20.25" customHeight="1">
      <c r="A73" s="228" t="s">
        <v>234</v>
      </c>
      <c r="B73" s="53"/>
      <c r="C73" s="53"/>
      <c r="D73" s="54"/>
      <c r="E73" s="7"/>
      <c r="F73" s="129" t="s">
        <v>437</v>
      </c>
      <c r="G73" s="48"/>
      <c r="H73" s="46"/>
      <c r="I73" s="46"/>
      <c r="J73" s="123">
        <v>27900</v>
      </c>
      <c r="K73" s="48"/>
      <c r="L73" s="213"/>
      <c r="M73" s="213"/>
      <c r="N73" s="435"/>
      <c r="O73" s="226"/>
    </row>
    <row r="74" spans="1:15" s="41" customFormat="1" ht="20.25" customHeight="1">
      <c r="A74" s="228" t="s">
        <v>227</v>
      </c>
      <c r="B74" s="140"/>
      <c r="C74" s="140"/>
      <c r="D74" s="264"/>
      <c r="E74" s="45"/>
      <c r="F74" s="139" t="s">
        <v>441</v>
      </c>
      <c r="G74" s="265"/>
      <c r="H74" s="266"/>
      <c r="I74" s="266"/>
      <c r="J74" s="126">
        <v>35000</v>
      </c>
      <c r="K74" s="265"/>
      <c r="L74" s="267"/>
      <c r="M74" s="267"/>
      <c r="N74" s="395"/>
      <c r="O74" s="268"/>
    </row>
    <row r="75" spans="1:15" s="41" customFormat="1" ht="87" customHeight="1">
      <c r="A75" s="228" t="s">
        <v>224</v>
      </c>
      <c r="B75" s="140"/>
      <c r="C75" s="140"/>
      <c r="D75" s="264"/>
      <c r="E75" s="45"/>
      <c r="F75" s="139" t="s">
        <v>495</v>
      </c>
      <c r="G75" s="265" t="s">
        <v>490</v>
      </c>
      <c r="H75" s="266" t="s">
        <v>220</v>
      </c>
      <c r="I75" s="266">
        <v>1</v>
      </c>
      <c r="J75" s="126">
        <v>215000</v>
      </c>
      <c r="K75" s="265" t="s">
        <v>321</v>
      </c>
      <c r="L75" s="267" t="s">
        <v>428</v>
      </c>
      <c r="M75" s="267" t="s">
        <v>404</v>
      </c>
      <c r="N75" s="295" t="s">
        <v>489</v>
      </c>
      <c r="O75" s="268" t="s">
        <v>496</v>
      </c>
    </row>
    <row r="76" spans="1:15" s="41" customFormat="1" ht="86.25" customHeight="1">
      <c r="A76" s="228" t="s">
        <v>407</v>
      </c>
      <c r="B76" s="140"/>
      <c r="C76" s="140"/>
      <c r="D76" s="264"/>
      <c r="E76" s="45"/>
      <c r="F76" s="139" t="s">
        <v>497</v>
      </c>
      <c r="G76" s="265" t="s">
        <v>490</v>
      </c>
      <c r="H76" s="266" t="s">
        <v>220</v>
      </c>
      <c r="I76" s="266">
        <v>1</v>
      </c>
      <c r="J76" s="126">
        <v>248000</v>
      </c>
      <c r="K76" s="265" t="s">
        <v>321</v>
      </c>
      <c r="L76" s="267" t="s">
        <v>401</v>
      </c>
      <c r="M76" s="267" t="s">
        <v>428</v>
      </c>
      <c r="N76" s="295" t="s">
        <v>489</v>
      </c>
      <c r="O76" s="268" t="s">
        <v>496</v>
      </c>
    </row>
    <row r="77" spans="1:15" s="41" customFormat="1" ht="86.25" customHeight="1">
      <c r="A77" s="228" t="s">
        <v>407</v>
      </c>
      <c r="B77" s="140"/>
      <c r="C77" s="140"/>
      <c r="D77" s="264"/>
      <c r="E77" s="45"/>
      <c r="F77" s="139" t="s">
        <v>504</v>
      </c>
      <c r="G77" s="265"/>
      <c r="H77" s="266" t="s">
        <v>220</v>
      </c>
      <c r="I77" s="266">
        <v>1</v>
      </c>
      <c r="J77" s="126">
        <v>62400</v>
      </c>
      <c r="K77" s="265" t="s">
        <v>506</v>
      </c>
      <c r="L77" s="267" t="s">
        <v>403</v>
      </c>
      <c r="M77" s="267" t="s">
        <v>271</v>
      </c>
      <c r="N77" s="73" t="s">
        <v>505</v>
      </c>
      <c r="O77" s="268" t="s">
        <v>503</v>
      </c>
    </row>
    <row r="78" spans="1:15" s="41" customFormat="1" ht="86.25" customHeight="1">
      <c r="A78" s="228" t="s">
        <v>407</v>
      </c>
      <c r="B78" s="140"/>
      <c r="C78" s="140"/>
      <c r="D78" s="264"/>
      <c r="E78" s="45"/>
      <c r="F78" s="139" t="s">
        <v>502</v>
      </c>
      <c r="G78" s="265" t="s">
        <v>490</v>
      </c>
      <c r="H78" s="266" t="s">
        <v>220</v>
      </c>
      <c r="I78" s="266">
        <v>1</v>
      </c>
      <c r="J78" s="126">
        <v>350000</v>
      </c>
      <c r="K78" s="265" t="s">
        <v>510</v>
      </c>
      <c r="L78" s="267" t="s">
        <v>403</v>
      </c>
      <c r="M78" s="267" t="s">
        <v>271</v>
      </c>
      <c r="N78" s="295" t="s">
        <v>489</v>
      </c>
      <c r="O78" s="268" t="s">
        <v>503</v>
      </c>
    </row>
    <row r="79" spans="1:15" s="41" customFormat="1" ht="86.25" customHeight="1">
      <c r="A79" s="228" t="s">
        <v>407</v>
      </c>
      <c r="B79" s="140" t="s">
        <v>298</v>
      </c>
      <c r="C79" s="140" t="s">
        <v>295</v>
      </c>
      <c r="D79" s="264"/>
      <c r="E79" s="45"/>
      <c r="F79" s="139" t="s">
        <v>508</v>
      </c>
      <c r="G79" s="265"/>
      <c r="H79" s="266" t="s">
        <v>220</v>
      </c>
      <c r="I79" s="266">
        <v>1</v>
      </c>
      <c r="J79" s="126">
        <v>160000</v>
      </c>
      <c r="K79" s="265" t="s">
        <v>509</v>
      </c>
      <c r="L79" s="267" t="s">
        <v>404</v>
      </c>
      <c r="M79" s="267" t="s">
        <v>271</v>
      </c>
      <c r="N79" s="295" t="s">
        <v>489</v>
      </c>
      <c r="O79" s="268" t="s">
        <v>511</v>
      </c>
    </row>
    <row r="80" spans="1:15" s="41" customFormat="1" ht="99.75" customHeight="1">
      <c r="A80" s="228" t="s">
        <v>224</v>
      </c>
      <c r="B80" s="140"/>
      <c r="C80" s="140"/>
      <c r="D80" s="264"/>
      <c r="E80" s="45"/>
      <c r="F80" s="139" t="s">
        <v>498</v>
      </c>
      <c r="G80" s="265"/>
      <c r="H80" s="266" t="s">
        <v>220</v>
      </c>
      <c r="I80" s="266">
        <v>1</v>
      </c>
      <c r="J80" s="126">
        <v>140000</v>
      </c>
      <c r="K80" s="265" t="s">
        <v>321</v>
      </c>
      <c r="L80" s="267" t="s">
        <v>401</v>
      </c>
      <c r="M80" s="267" t="s">
        <v>428</v>
      </c>
      <c r="N80" s="301" t="s">
        <v>489</v>
      </c>
      <c r="O80" s="268" t="s">
        <v>499</v>
      </c>
    </row>
    <row r="81" spans="1:15" s="41" customFormat="1" ht="44.25" customHeight="1">
      <c r="A81" s="228"/>
      <c r="B81" s="140"/>
      <c r="C81" s="140"/>
      <c r="D81" s="264"/>
      <c r="E81" s="45"/>
      <c r="F81" s="139" t="s">
        <v>515</v>
      </c>
      <c r="G81" s="265"/>
      <c r="H81" s="266" t="s">
        <v>220</v>
      </c>
      <c r="I81" s="266">
        <v>1</v>
      </c>
      <c r="J81" s="126">
        <v>100000</v>
      </c>
      <c r="K81" s="265"/>
      <c r="L81" s="267" t="s">
        <v>271</v>
      </c>
      <c r="M81" s="267" t="s">
        <v>271</v>
      </c>
      <c r="N81" s="47" t="s">
        <v>516</v>
      </c>
      <c r="O81" s="268"/>
    </row>
    <row r="82" spans="1:15" s="41" customFormat="1" ht="53.25" customHeight="1" thickBot="1">
      <c r="A82" s="223" t="s">
        <v>445</v>
      </c>
      <c r="B82" s="212"/>
      <c r="C82" s="212"/>
      <c r="D82" s="166"/>
      <c r="E82" s="81"/>
      <c r="F82" s="103" t="s">
        <v>446</v>
      </c>
      <c r="G82" s="80"/>
      <c r="H82" s="86"/>
      <c r="I82" s="86"/>
      <c r="J82" s="214">
        <v>80000</v>
      </c>
      <c r="K82" s="80"/>
      <c r="L82" s="151"/>
      <c r="M82" s="151"/>
      <c r="N82" s="7" t="s">
        <v>374</v>
      </c>
      <c r="O82" s="224"/>
    </row>
    <row r="83" spans="1:15" s="41" customFormat="1" ht="13.5" thickBot="1">
      <c r="A83" s="412" t="s">
        <v>443</v>
      </c>
      <c r="B83" s="413"/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3"/>
      <c r="N83" s="415"/>
      <c r="O83" s="414"/>
    </row>
    <row r="84" spans="1:15" s="41" customFormat="1" ht="86.25" customHeight="1" thickBot="1">
      <c r="A84" s="236" t="s">
        <v>398</v>
      </c>
      <c r="B84" s="216" t="s">
        <v>215</v>
      </c>
      <c r="C84" s="216" t="s">
        <v>313</v>
      </c>
      <c r="D84" s="240"/>
      <c r="E84" s="108"/>
      <c r="F84" s="107" t="s">
        <v>449</v>
      </c>
      <c r="G84" s="107" t="s">
        <v>444</v>
      </c>
      <c r="H84" s="216" t="s">
        <v>220</v>
      </c>
      <c r="I84" s="216">
        <v>1</v>
      </c>
      <c r="J84" s="217">
        <v>140000</v>
      </c>
      <c r="K84" s="107"/>
      <c r="L84" s="218" t="s">
        <v>404</v>
      </c>
      <c r="M84" s="218" t="s">
        <v>457</v>
      </c>
      <c r="N84" s="108" t="s">
        <v>384</v>
      </c>
      <c r="O84" s="229"/>
    </row>
    <row r="85" spans="1:15" s="41" customFormat="1" ht="100.5" customHeight="1" thickBot="1">
      <c r="A85" s="236" t="s">
        <v>234</v>
      </c>
      <c r="B85" s="216" t="s">
        <v>314</v>
      </c>
      <c r="C85" s="216" t="s">
        <v>315</v>
      </c>
      <c r="D85" s="240"/>
      <c r="E85" s="108"/>
      <c r="F85" s="107" t="s">
        <v>514</v>
      </c>
      <c r="G85" s="107" t="s">
        <v>349</v>
      </c>
      <c r="H85" s="216" t="s">
        <v>220</v>
      </c>
      <c r="I85" s="216">
        <v>1</v>
      </c>
      <c r="J85" s="217">
        <v>133355</v>
      </c>
      <c r="K85" s="107" t="s">
        <v>321</v>
      </c>
      <c r="L85" s="218" t="s">
        <v>271</v>
      </c>
      <c r="M85" s="218" t="s">
        <v>457</v>
      </c>
      <c r="N85" s="108" t="s">
        <v>221</v>
      </c>
      <c r="O85" s="229"/>
    </row>
    <row r="86" spans="1:15" s="41" customFormat="1" ht="100.5" customHeight="1" thickBot="1">
      <c r="A86" s="236" t="s">
        <v>517</v>
      </c>
      <c r="B86" s="216" t="s">
        <v>222</v>
      </c>
      <c r="C86" s="216" t="s">
        <v>296</v>
      </c>
      <c r="D86" s="240"/>
      <c r="E86" s="108"/>
      <c r="F86" s="107" t="s">
        <v>518</v>
      </c>
      <c r="G86" s="107" t="s">
        <v>519</v>
      </c>
      <c r="H86" s="216" t="s">
        <v>220</v>
      </c>
      <c r="I86" s="216">
        <v>1</v>
      </c>
      <c r="J86" s="217">
        <v>234000</v>
      </c>
      <c r="K86" s="107"/>
      <c r="L86" s="218" t="s">
        <v>271</v>
      </c>
      <c r="M86" s="218" t="s">
        <v>457</v>
      </c>
      <c r="N86" s="108" t="s">
        <v>384</v>
      </c>
      <c r="O86" s="229"/>
    </row>
    <row r="87" spans="1:15" s="41" customFormat="1" ht="63.75">
      <c r="A87" s="236" t="s">
        <v>249</v>
      </c>
      <c r="B87" s="216" t="s">
        <v>230</v>
      </c>
      <c r="C87" s="216" t="s">
        <v>340</v>
      </c>
      <c r="D87" s="107"/>
      <c r="E87" s="108"/>
      <c r="F87" s="107" t="s">
        <v>231</v>
      </c>
      <c r="G87" s="107" t="s">
        <v>251</v>
      </c>
      <c r="H87" s="216" t="s">
        <v>220</v>
      </c>
      <c r="I87" s="216">
        <v>1</v>
      </c>
      <c r="J87" s="217">
        <v>157260</v>
      </c>
      <c r="K87" s="107" t="s">
        <v>324</v>
      </c>
      <c r="L87" s="218" t="s">
        <v>271</v>
      </c>
      <c r="M87" s="218" t="s">
        <v>457</v>
      </c>
      <c r="N87" s="108" t="s">
        <v>390</v>
      </c>
      <c r="O87" s="229"/>
    </row>
    <row r="88" spans="1:15" s="41" customFormat="1" ht="51">
      <c r="A88" s="245" t="s">
        <v>252</v>
      </c>
      <c r="B88" s="46" t="s">
        <v>232</v>
      </c>
      <c r="C88" s="46" t="s">
        <v>312</v>
      </c>
      <c r="D88" s="48"/>
      <c r="E88" s="7"/>
      <c r="F88" s="48" t="s">
        <v>233</v>
      </c>
      <c r="G88" s="48" t="s">
        <v>263</v>
      </c>
      <c r="H88" s="46" t="s">
        <v>220</v>
      </c>
      <c r="I88" s="46">
        <v>1</v>
      </c>
      <c r="J88" s="123">
        <v>46200</v>
      </c>
      <c r="K88" s="48" t="s">
        <v>324</v>
      </c>
      <c r="L88" s="213" t="s">
        <v>271</v>
      </c>
      <c r="M88" s="213" t="s">
        <v>457</v>
      </c>
      <c r="N88" s="7" t="s">
        <v>391</v>
      </c>
      <c r="O88" s="230"/>
    </row>
    <row r="89" spans="1:15" s="41" customFormat="1" ht="54" customHeight="1" thickBot="1">
      <c r="A89" s="246" t="s">
        <v>236</v>
      </c>
      <c r="B89" s="86"/>
      <c r="C89" s="86"/>
      <c r="D89" s="80"/>
      <c r="E89" s="81"/>
      <c r="F89" s="172" t="s">
        <v>388</v>
      </c>
      <c r="G89" s="80" t="s">
        <v>392</v>
      </c>
      <c r="H89" s="86" t="s">
        <v>47</v>
      </c>
      <c r="I89" s="86">
        <v>72</v>
      </c>
      <c r="J89" s="214">
        <v>110000</v>
      </c>
      <c r="K89" s="80" t="s">
        <v>324</v>
      </c>
      <c r="L89" s="151" t="s">
        <v>271</v>
      </c>
      <c r="M89" s="151" t="s">
        <v>457</v>
      </c>
      <c r="N89" s="81" t="s">
        <v>389</v>
      </c>
      <c r="O89" s="224"/>
    </row>
    <row r="90" spans="1:15" s="41" customFormat="1" ht="25.5" customHeight="1">
      <c r="A90" s="236" t="s">
        <v>234</v>
      </c>
      <c r="B90" s="216"/>
      <c r="C90" s="216"/>
      <c r="D90" s="107"/>
      <c r="E90" s="108"/>
      <c r="F90" s="111" t="s">
        <v>447</v>
      </c>
      <c r="G90" s="107"/>
      <c r="H90" s="216"/>
      <c r="I90" s="216"/>
      <c r="J90" s="217">
        <v>98800</v>
      </c>
      <c r="K90" s="107"/>
      <c r="L90" s="218" t="s">
        <v>271</v>
      </c>
      <c r="M90" s="218" t="s">
        <v>457</v>
      </c>
      <c r="N90" s="375" t="s">
        <v>374</v>
      </c>
      <c r="O90" s="220"/>
    </row>
    <row r="91" spans="1:15" s="41" customFormat="1" ht="60.75" customHeight="1">
      <c r="A91" s="245" t="s">
        <v>235</v>
      </c>
      <c r="B91" s="46" t="s">
        <v>314</v>
      </c>
      <c r="C91" s="46" t="s">
        <v>316</v>
      </c>
      <c r="D91" s="48"/>
      <c r="E91" s="7"/>
      <c r="F91" s="48" t="s">
        <v>451</v>
      </c>
      <c r="G91" s="48" t="s">
        <v>381</v>
      </c>
      <c r="H91" s="46" t="s">
        <v>220</v>
      </c>
      <c r="I91" s="46">
        <v>1</v>
      </c>
      <c r="J91" s="123">
        <v>98400</v>
      </c>
      <c r="K91" s="48"/>
      <c r="L91" s="213" t="s">
        <v>271</v>
      </c>
      <c r="M91" s="213" t="s">
        <v>457</v>
      </c>
      <c r="N91" s="376"/>
      <c r="O91" s="222"/>
    </row>
    <row r="92" spans="1:15" s="41" customFormat="1" ht="51" customHeight="1">
      <c r="A92" s="275" t="s">
        <v>474</v>
      </c>
      <c r="B92" s="46"/>
      <c r="C92" s="46" t="s">
        <v>295</v>
      </c>
      <c r="D92" s="48"/>
      <c r="E92" s="7"/>
      <c r="F92" s="48" t="s">
        <v>450</v>
      </c>
      <c r="G92" s="48" t="s">
        <v>268</v>
      </c>
      <c r="H92" s="46" t="s">
        <v>220</v>
      </c>
      <c r="I92" s="46">
        <v>1</v>
      </c>
      <c r="J92" s="123">
        <v>100000</v>
      </c>
      <c r="K92" s="48"/>
      <c r="L92" s="213" t="s">
        <v>271</v>
      </c>
      <c r="M92" s="213" t="s">
        <v>458</v>
      </c>
      <c r="N92" s="376"/>
      <c r="O92" s="222"/>
    </row>
    <row r="93" spans="1:15" s="41" customFormat="1" ht="51">
      <c r="A93" s="245" t="s">
        <v>398</v>
      </c>
      <c r="B93" s="46"/>
      <c r="C93" s="7" t="s">
        <v>318</v>
      </c>
      <c r="D93" s="50"/>
      <c r="E93" s="7"/>
      <c r="F93" s="48" t="s">
        <v>452</v>
      </c>
      <c r="G93" s="48" t="s">
        <v>397</v>
      </c>
      <c r="H93" s="46" t="s">
        <v>220</v>
      </c>
      <c r="I93" s="46">
        <v>1</v>
      </c>
      <c r="J93" s="123">
        <v>60500</v>
      </c>
      <c r="K93" s="129"/>
      <c r="L93" s="213" t="s">
        <v>271</v>
      </c>
      <c r="M93" s="213" t="s">
        <v>457</v>
      </c>
      <c r="N93" s="376"/>
      <c r="O93" s="222"/>
    </row>
    <row r="94" spans="1:15" s="41" customFormat="1" ht="82.5" customHeight="1" thickBot="1">
      <c r="A94" s="276" t="s">
        <v>398</v>
      </c>
      <c r="B94" s="86"/>
      <c r="C94" s="86" t="s">
        <v>317</v>
      </c>
      <c r="D94" s="87"/>
      <c r="E94" s="86"/>
      <c r="F94" s="80" t="s">
        <v>453</v>
      </c>
      <c r="G94" s="80" t="s">
        <v>273</v>
      </c>
      <c r="H94" s="86" t="s">
        <v>220</v>
      </c>
      <c r="I94" s="86">
        <v>1</v>
      </c>
      <c r="J94" s="214">
        <v>48000</v>
      </c>
      <c r="K94" s="80"/>
      <c r="L94" s="151" t="s">
        <v>271</v>
      </c>
      <c r="M94" s="151" t="s">
        <v>457</v>
      </c>
      <c r="N94" s="377"/>
      <c r="O94" s="231"/>
    </row>
    <row r="95" spans="1:15" s="41" customFormat="1" ht="12.75">
      <c r="A95" s="324" t="s">
        <v>454</v>
      </c>
      <c r="B95" s="325"/>
      <c r="C95" s="325"/>
      <c r="D95" s="325"/>
      <c r="E95" s="326"/>
      <c r="F95" s="371" t="s">
        <v>333</v>
      </c>
      <c r="G95" s="372"/>
      <c r="H95" s="372"/>
      <c r="I95" s="373"/>
      <c r="J95" s="122">
        <v>2088000</v>
      </c>
      <c r="K95" s="146"/>
      <c r="L95" s="105"/>
      <c r="M95" s="105"/>
      <c r="N95" s="105"/>
      <c r="O95" s="105"/>
    </row>
    <row r="96" spans="1:16" s="41" customFormat="1" ht="12.75">
      <c r="A96" s="324"/>
      <c r="B96" s="325"/>
      <c r="C96" s="325"/>
      <c r="D96" s="325"/>
      <c r="E96" s="326"/>
      <c r="F96" s="318" t="s">
        <v>229</v>
      </c>
      <c r="G96" s="319"/>
      <c r="H96" s="319"/>
      <c r="I96" s="320"/>
      <c r="J96" s="123">
        <v>356448.08</v>
      </c>
      <c r="K96" s="46"/>
      <c r="L96" s="46"/>
      <c r="M96" s="46"/>
      <c r="N96" s="46"/>
      <c r="O96" s="46"/>
      <c r="P96" s="57"/>
    </row>
    <row r="97" spans="1:15" s="41" customFormat="1" ht="12.75">
      <c r="A97" s="324"/>
      <c r="B97" s="325"/>
      <c r="C97" s="325"/>
      <c r="D97" s="325"/>
      <c r="E97" s="326"/>
      <c r="F97" s="318" t="s">
        <v>334</v>
      </c>
      <c r="G97" s="319"/>
      <c r="H97" s="319"/>
      <c r="I97" s="320"/>
      <c r="J97" s="123">
        <v>1467270</v>
      </c>
      <c r="K97" s="46"/>
      <c r="L97" s="46"/>
      <c r="M97" s="46"/>
      <c r="N97" s="46"/>
      <c r="O97" s="46"/>
    </row>
    <row r="98" spans="1:15" s="41" customFormat="1" ht="12.75">
      <c r="A98" s="324"/>
      <c r="B98" s="325"/>
      <c r="C98" s="325"/>
      <c r="D98" s="325"/>
      <c r="E98" s="326"/>
      <c r="F98" s="318" t="s">
        <v>507</v>
      </c>
      <c r="G98" s="319"/>
      <c r="H98" s="319"/>
      <c r="I98" s="320"/>
      <c r="J98" s="123">
        <v>357092.96</v>
      </c>
      <c r="K98" s="118"/>
      <c r="L98" s="46"/>
      <c r="M98" s="46"/>
      <c r="N98" s="46"/>
      <c r="O98" s="46"/>
    </row>
    <row r="99" spans="1:15" s="41" customFormat="1" ht="13.5" thickBot="1">
      <c r="A99" s="324"/>
      <c r="B99" s="325"/>
      <c r="C99" s="325"/>
      <c r="D99" s="325"/>
      <c r="E99" s="326"/>
      <c r="F99" s="318" t="s">
        <v>341</v>
      </c>
      <c r="G99" s="319"/>
      <c r="H99" s="319"/>
      <c r="I99" s="320"/>
      <c r="J99" s="126"/>
      <c r="K99" s="118"/>
      <c r="L99" s="46"/>
      <c r="M99" s="46"/>
      <c r="N99" s="46"/>
      <c r="O99" s="46"/>
    </row>
    <row r="100" spans="1:15" s="41" customFormat="1" ht="13.5" thickBot="1">
      <c r="A100" s="324"/>
      <c r="B100" s="325"/>
      <c r="C100" s="325"/>
      <c r="D100" s="325"/>
      <c r="E100" s="326"/>
      <c r="F100" s="309" t="s">
        <v>336</v>
      </c>
      <c r="G100" s="310"/>
      <c r="H100" s="310"/>
      <c r="I100" s="374"/>
      <c r="J100" s="127">
        <v>4268811.04</v>
      </c>
      <c r="K100" s="145"/>
      <c r="L100" s="46"/>
      <c r="M100" s="46"/>
      <c r="N100" s="46"/>
      <c r="O100" s="46"/>
    </row>
    <row r="101" spans="1:15" s="41" customFormat="1" ht="13.5" thickBot="1">
      <c r="A101" s="324"/>
      <c r="B101" s="325"/>
      <c r="C101" s="325"/>
      <c r="D101" s="325"/>
      <c r="E101" s="326"/>
      <c r="F101" s="309" t="s">
        <v>455</v>
      </c>
      <c r="G101" s="310"/>
      <c r="H101" s="310"/>
      <c r="I101" s="374"/>
      <c r="J101" s="127">
        <v>4268811.04</v>
      </c>
      <c r="K101" s="145"/>
      <c r="L101" s="46"/>
      <c r="M101" s="46"/>
      <c r="N101" s="46"/>
      <c r="O101" s="46"/>
    </row>
    <row r="102" spans="1:15" s="41" customFormat="1" ht="12.75">
      <c r="A102" s="327"/>
      <c r="B102" s="328"/>
      <c r="C102" s="328"/>
      <c r="D102" s="328"/>
      <c r="E102" s="329"/>
      <c r="F102" s="318" t="s">
        <v>337</v>
      </c>
      <c r="G102" s="319"/>
      <c r="H102" s="319"/>
      <c r="I102" s="320"/>
      <c r="J102" s="288">
        <v>1038000</v>
      </c>
      <c r="K102" s="46"/>
      <c r="L102" s="46"/>
      <c r="M102" s="46"/>
      <c r="N102" s="46"/>
      <c r="O102" s="46"/>
    </row>
    <row r="103" spans="10:11" s="41" customFormat="1" ht="12.75">
      <c r="J103" s="211"/>
      <c r="K103" s="138"/>
    </row>
    <row r="104" spans="8:10" s="41" customFormat="1" ht="12.75">
      <c r="H104" s="233"/>
      <c r="I104" s="234" t="s">
        <v>395</v>
      </c>
      <c r="J104" s="238">
        <f>J102/J100</f>
        <v>0.24315904130532795</v>
      </c>
    </row>
    <row r="105" spans="8:10" s="41" customFormat="1" ht="12.75">
      <c r="H105" s="233"/>
      <c r="I105" s="234" t="s">
        <v>394</v>
      </c>
      <c r="J105" s="238">
        <f>J96/J100</f>
        <v>0.08350055241611257</v>
      </c>
    </row>
    <row r="106" spans="1:15" s="41" customFormat="1" ht="15">
      <c r="A106" s="98"/>
      <c r="B106" s="98"/>
      <c r="C106" s="98"/>
      <c r="D106" s="98"/>
      <c r="E106" s="98"/>
      <c r="F106" s="98"/>
      <c r="G106" s="98"/>
      <c r="H106" s="96"/>
      <c r="I106" s="96"/>
      <c r="J106" s="97"/>
      <c r="K106" s="92"/>
      <c r="L106" s="93"/>
      <c r="M106" s="93"/>
      <c r="N106" s="94"/>
      <c r="O106" s="95"/>
    </row>
    <row r="107" spans="1:15" s="41" customFormat="1" ht="15">
      <c r="A107" s="340" t="s">
        <v>289</v>
      </c>
      <c r="B107" s="340"/>
      <c r="C107" s="340"/>
      <c r="D107" s="340"/>
      <c r="E107" s="340"/>
      <c r="F107" s="340"/>
      <c r="G107" s="340"/>
      <c r="H107" s="96"/>
      <c r="I107" s="96"/>
      <c r="J107" s="97"/>
      <c r="K107" s="92"/>
      <c r="L107" s="93"/>
      <c r="M107" s="93"/>
      <c r="N107" s="94"/>
      <c r="O107" s="95"/>
    </row>
    <row r="108" spans="1:15" s="41" customFormat="1" ht="15">
      <c r="A108" s="332" t="s">
        <v>338</v>
      </c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</row>
    <row r="109" spans="1:15" s="41" customFormat="1" ht="1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1:15" s="41" customFormat="1" ht="15">
      <c r="A110" s="96"/>
      <c r="B110" s="96"/>
      <c r="C110" s="96"/>
      <c r="D110" s="96"/>
      <c r="E110" s="96"/>
      <c r="F110" s="96"/>
      <c r="G110" s="96"/>
      <c r="H110" s="96"/>
      <c r="I110" s="96"/>
      <c r="J110" s="97"/>
      <c r="K110" s="92"/>
      <c r="L110" s="93"/>
      <c r="M110" s="93"/>
      <c r="N110" s="94"/>
      <c r="O110" s="95"/>
    </row>
    <row r="111" spans="1:15" s="41" customFormat="1" ht="15">
      <c r="A111" s="341" t="s">
        <v>469</v>
      </c>
      <c r="B111" s="341"/>
      <c r="C111" s="341"/>
      <c r="D111" s="341"/>
      <c r="E111" s="341"/>
      <c r="F111" s="341"/>
      <c r="G111" s="96"/>
      <c r="H111" s="341"/>
      <c r="I111" s="341"/>
      <c r="J111" s="341"/>
      <c r="K111" s="92"/>
      <c r="L111" s="343" t="s">
        <v>520</v>
      </c>
      <c r="M111" s="343"/>
      <c r="N111" s="343"/>
      <c r="O111" s="343"/>
    </row>
    <row r="112" spans="1:15" s="41" customFormat="1" ht="15">
      <c r="A112" s="342" t="s">
        <v>290</v>
      </c>
      <c r="B112" s="342"/>
      <c r="C112" s="342"/>
      <c r="D112" s="342"/>
      <c r="E112" s="342"/>
      <c r="F112" s="342"/>
      <c r="G112" s="96"/>
      <c r="H112" s="344" t="s">
        <v>291</v>
      </c>
      <c r="I112" s="344"/>
      <c r="J112" s="344"/>
      <c r="K112" s="92"/>
      <c r="L112" s="280" t="s">
        <v>293</v>
      </c>
      <c r="M112" s="280"/>
      <c r="N112" s="280"/>
      <c r="O112" s="280"/>
    </row>
    <row r="113" spans="1:15" s="41" customFormat="1" ht="15">
      <c r="A113" s="96"/>
      <c r="B113" s="96"/>
      <c r="C113" s="96"/>
      <c r="D113" s="96"/>
      <c r="E113" s="96"/>
      <c r="F113" s="96"/>
      <c r="G113" s="96"/>
      <c r="H113" s="96"/>
      <c r="I113" s="96"/>
      <c r="J113" s="99" t="s">
        <v>292</v>
      </c>
      <c r="K113" s="92"/>
      <c r="L113" s="93"/>
      <c r="M113" s="93"/>
      <c r="N113" s="94"/>
      <c r="O113" s="95"/>
    </row>
    <row r="114" spans="1:15" s="41" customFormat="1" ht="18.75">
      <c r="A114" s="56"/>
      <c r="B114" s="56"/>
      <c r="C114" s="56"/>
      <c r="D114" s="51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s="41" customFormat="1" ht="15">
      <c r="A115" s="69"/>
      <c r="B115" s="58"/>
      <c r="C115" s="36"/>
      <c r="D115" s="36"/>
      <c r="E115" s="36"/>
      <c r="F115" s="38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s="41" customFormat="1" ht="15">
      <c r="A116" s="339"/>
      <c r="B116" s="339"/>
      <c r="C116" s="72"/>
      <c r="D116" s="36"/>
      <c r="E116" s="36"/>
      <c r="F116" s="59"/>
      <c r="G116" s="59"/>
      <c r="H116" s="59"/>
      <c r="I116" s="59"/>
      <c r="J116" s="60"/>
      <c r="K116" s="36"/>
      <c r="L116" s="36"/>
      <c r="M116" s="36"/>
      <c r="N116" s="36"/>
      <c r="O116" s="36"/>
    </row>
    <row r="117" spans="1:15" s="41" customFormat="1" ht="15">
      <c r="A117" s="339"/>
      <c r="B117" s="339"/>
      <c r="C117" s="72"/>
      <c r="D117" s="36"/>
      <c r="E117" s="36"/>
      <c r="F117" s="61"/>
      <c r="G117" s="61"/>
      <c r="H117" s="61"/>
      <c r="I117" s="61"/>
      <c r="J117" s="62"/>
      <c r="K117" s="36"/>
      <c r="L117" s="36"/>
      <c r="M117" s="36"/>
      <c r="N117" s="36"/>
      <c r="O117" s="36"/>
    </row>
    <row r="118" spans="1:15" s="41" customFormat="1" ht="15">
      <c r="A118" s="70"/>
      <c r="B118" s="36"/>
      <c r="C118" s="36"/>
      <c r="D118" s="36"/>
      <c r="E118" s="36"/>
      <c r="F118" s="63"/>
      <c r="G118" s="63"/>
      <c r="H118" s="63"/>
      <c r="I118" s="63"/>
      <c r="J118" s="64"/>
      <c r="K118" s="36"/>
      <c r="L118" s="36"/>
      <c r="M118" s="36"/>
      <c r="N118" s="36"/>
      <c r="O118" s="36"/>
    </row>
    <row r="119" spans="1:15" s="41" customFormat="1" ht="15" hidden="1">
      <c r="A119" s="70"/>
      <c r="B119" s="36"/>
      <c r="C119" s="36"/>
      <c r="D119" s="36"/>
      <c r="E119" s="36"/>
      <c r="F119" s="66"/>
      <c r="G119" s="66"/>
      <c r="H119" s="66"/>
      <c r="I119" s="66"/>
      <c r="J119" s="67"/>
      <c r="K119" s="36"/>
      <c r="L119" s="36"/>
      <c r="M119" s="36"/>
      <c r="N119" s="36"/>
      <c r="O119" s="36"/>
    </row>
    <row r="120" spans="1:15" s="41" customFormat="1" ht="15" hidden="1">
      <c r="A120" s="36"/>
      <c r="B120" s="36"/>
      <c r="C120" s="36"/>
      <c r="D120" s="36"/>
      <c r="E120" s="36"/>
      <c r="F120" s="65"/>
      <c r="G120" s="65"/>
      <c r="H120" s="65"/>
      <c r="I120" s="65"/>
      <c r="J120" s="68"/>
      <c r="K120" s="36"/>
      <c r="L120" s="36"/>
      <c r="M120" s="36"/>
      <c r="N120" s="36"/>
      <c r="O120" s="36"/>
    </row>
    <row r="121" spans="1:15" s="41" customFormat="1" ht="15.75" hidden="1" thickBot="1">
      <c r="A121" s="36"/>
      <c r="B121" s="36"/>
      <c r="C121" s="36"/>
      <c r="D121" s="36"/>
      <c r="E121" s="36"/>
      <c r="F121" s="36"/>
      <c r="G121" s="71"/>
      <c r="H121" s="36"/>
      <c r="I121" s="36"/>
      <c r="J121" s="43"/>
      <c r="K121" s="36"/>
      <c r="L121" s="36"/>
      <c r="M121" s="36"/>
      <c r="N121" s="36"/>
      <c r="O121" s="36"/>
    </row>
    <row r="122" spans="1:10" ht="15" hidden="1">
      <c r="A122" s="219" t="s">
        <v>234</v>
      </c>
      <c r="B122" s="43">
        <f>J57+J58+J59+J61+J63+J72+J73+J90</f>
        <v>170100</v>
      </c>
      <c r="J122" s="44"/>
    </row>
    <row r="123" spans="1:2" ht="15" hidden="1">
      <c r="A123" s="261" t="s">
        <v>421</v>
      </c>
      <c r="B123" s="43">
        <f>J60+J62</f>
        <v>3200</v>
      </c>
    </row>
    <row r="124" spans="1:2" ht="15" hidden="1">
      <c r="A124" s="221" t="s">
        <v>407</v>
      </c>
      <c r="B124" s="43" t="e">
        <f>#REF!+J64+J65</f>
        <v>#REF!</v>
      </c>
    </row>
    <row r="125" spans="1:2" ht="15" hidden="1">
      <c r="A125" s="237" t="s">
        <v>224</v>
      </c>
      <c r="B125" s="71">
        <f>J66</f>
        <v>0</v>
      </c>
    </row>
    <row r="126" spans="1:2" ht="15" hidden="1">
      <c r="A126" s="273" t="s">
        <v>430</v>
      </c>
      <c r="B126" s="71">
        <f>J67</f>
        <v>33600</v>
      </c>
    </row>
    <row r="127" spans="1:2" ht="15" hidden="1">
      <c r="A127" s="274" t="s">
        <v>329</v>
      </c>
      <c r="B127" s="43">
        <f>J68+J69</f>
        <v>21170</v>
      </c>
    </row>
    <row r="128" spans="1:2" ht="15" hidden="1">
      <c r="A128" s="262" t="s">
        <v>434</v>
      </c>
      <c r="B128" s="71">
        <f>J70</f>
        <v>68500</v>
      </c>
    </row>
    <row r="129" spans="1:2" ht="15" hidden="1">
      <c r="A129" s="261" t="s">
        <v>435</v>
      </c>
      <c r="B129" s="71">
        <f>J71</f>
        <v>31000</v>
      </c>
    </row>
    <row r="130" spans="1:2" ht="15" hidden="1">
      <c r="A130" s="228" t="s">
        <v>227</v>
      </c>
      <c r="B130" s="71">
        <f>J74</f>
        <v>35000</v>
      </c>
    </row>
    <row r="131" spans="1:2" ht="15.75" hidden="1" thickBot="1">
      <c r="A131" s="223" t="s">
        <v>445</v>
      </c>
      <c r="B131" s="71">
        <f>J82</f>
        <v>80000</v>
      </c>
    </row>
    <row r="132" ht="15" hidden="1">
      <c r="B132" s="43" t="e">
        <f>SUM(B122:B131)</f>
        <v>#REF!</v>
      </c>
    </row>
    <row r="133" ht="15" hidden="1"/>
  </sheetData>
  <sheetProtection/>
  <mergeCells count="137">
    <mergeCell ref="A117:B117"/>
    <mergeCell ref="A111:F111"/>
    <mergeCell ref="H111:J111"/>
    <mergeCell ref="L111:O111"/>
    <mergeCell ref="A112:F112"/>
    <mergeCell ref="H112:J112"/>
    <mergeCell ref="L112:O112"/>
    <mergeCell ref="L1:O1"/>
    <mergeCell ref="A3:C3"/>
    <mergeCell ref="A4:C4"/>
    <mergeCell ref="A5:C5"/>
    <mergeCell ref="L3:O3"/>
    <mergeCell ref="L4:O4"/>
    <mergeCell ref="A108:O108"/>
    <mergeCell ref="O21:O24"/>
    <mergeCell ref="G22:G24"/>
    <mergeCell ref="H22:H24"/>
    <mergeCell ref="I22:I24"/>
    <mergeCell ref="J22:J24"/>
    <mergeCell ref="K22:K24"/>
    <mergeCell ref="N67:N68"/>
    <mergeCell ref="N70:N71"/>
    <mergeCell ref="N72:N74"/>
    <mergeCell ref="F22:F24"/>
    <mergeCell ref="L5:O5"/>
    <mergeCell ref="N2:O2"/>
    <mergeCell ref="A107:G107"/>
    <mergeCell ref="L6:O6"/>
    <mergeCell ref="L7:O7"/>
    <mergeCell ref="A6:C6"/>
    <mergeCell ref="A7:C7"/>
    <mergeCell ref="A26:O26"/>
    <mergeCell ref="A116:B116"/>
    <mergeCell ref="B19:F19"/>
    <mergeCell ref="A21:A24"/>
    <mergeCell ref="B21:B24"/>
    <mergeCell ref="C21:C24"/>
    <mergeCell ref="D21:D24"/>
    <mergeCell ref="E21:M21"/>
    <mergeCell ref="L23:L24"/>
    <mergeCell ref="E22:E24"/>
    <mergeCell ref="A83:O83"/>
    <mergeCell ref="O52:O53"/>
    <mergeCell ref="O55:O56"/>
    <mergeCell ref="N55:N56"/>
    <mergeCell ref="M55:M56"/>
    <mergeCell ref="L55:L56"/>
    <mergeCell ref="K55:K56"/>
    <mergeCell ref="B55:B56"/>
    <mergeCell ref="B15:F15"/>
    <mergeCell ref="K9:O9"/>
    <mergeCell ref="A10:O10"/>
    <mergeCell ref="A11:O11"/>
    <mergeCell ref="A12:O12"/>
    <mergeCell ref="A13:O13"/>
    <mergeCell ref="N52:N53"/>
    <mergeCell ref="M52:M53"/>
    <mergeCell ref="B52:B53"/>
    <mergeCell ref="F52:F53"/>
    <mergeCell ref="G52:G53"/>
    <mergeCell ref="H52:H53"/>
    <mergeCell ref="I52:I53"/>
    <mergeCell ref="G55:G56"/>
    <mergeCell ref="F55:F56"/>
    <mergeCell ref="B16:F16"/>
    <mergeCell ref="B17:F17"/>
    <mergeCell ref="B18:F18"/>
    <mergeCell ref="A37:O37"/>
    <mergeCell ref="N32:N36"/>
    <mergeCell ref="L22:M22"/>
    <mergeCell ref="M23:M24"/>
    <mergeCell ref="N21:N24"/>
    <mergeCell ref="E55:E56"/>
    <mergeCell ref="C55:C56"/>
    <mergeCell ref="E52:E53"/>
    <mergeCell ref="C52:C53"/>
    <mergeCell ref="K52:K53"/>
    <mergeCell ref="L52:L53"/>
    <mergeCell ref="H59:H60"/>
    <mergeCell ref="I59:I60"/>
    <mergeCell ref="I55:I56"/>
    <mergeCell ref="H55:H56"/>
    <mergeCell ref="O59:O60"/>
    <mergeCell ref="M59:M60"/>
    <mergeCell ref="L59:L60"/>
    <mergeCell ref="K59:K60"/>
    <mergeCell ref="C59:C60"/>
    <mergeCell ref="N57:N58"/>
    <mergeCell ref="N59:N60"/>
    <mergeCell ref="B59:B60"/>
    <mergeCell ref="E59:E60"/>
    <mergeCell ref="F59:F60"/>
    <mergeCell ref="G59:G60"/>
    <mergeCell ref="O70:O71"/>
    <mergeCell ref="C67:C68"/>
    <mergeCell ref="B67:B68"/>
    <mergeCell ref="O67:O68"/>
    <mergeCell ref="M67:M68"/>
    <mergeCell ref="L67:L68"/>
    <mergeCell ref="K67:K68"/>
    <mergeCell ref="I67:I68"/>
    <mergeCell ref="H67:H68"/>
    <mergeCell ref="G67:G68"/>
    <mergeCell ref="F67:F68"/>
    <mergeCell ref="E67:E68"/>
    <mergeCell ref="C61:C62"/>
    <mergeCell ref="B61:B62"/>
    <mergeCell ref="E61:E62"/>
    <mergeCell ref="O61:O62"/>
    <mergeCell ref="M61:M62"/>
    <mergeCell ref="L61:L62"/>
    <mergeCell ref="K61:K62"/>
    <mergeCell ref="N61:N62"/>
    <mergeCell ref="I61:I62"/>
    <mergeCell ref="H61:H62"/>
    <mergeCell ref="G61:G62"/>
    <mergeCell ref="F61:F62"/>
    <mergeCell ref="N90:N94"/>
    <mergeCell ref="F101:I101"/>
    <mergeCell ref="B70:B71"/>
    <mergeCell ref="C70:C71"/>
    <mergeCell ref="E70:E71"/>
    <mergeCell ref="F70:F71"/>
    <mergeCell ref="G70:G71"/>
    <mergeCell ref="H70:H71"/>
    <mergeCell ref="I70:I71"/>
    <mergeCell ref="K70:K71"/>
    <mergeCell ref="L70:L71"/>
    <mergeCell ref="M70:M71"/>
    <mergeCell ref="A95:E102"/>
    <mergeCell ref="F95:I95"/>
    <mergeCell ref="F96:I96"/>
    <mergeCell ref="F97:I97"/>
    <mergeCell ref="F98:I98"/>
    <mergeCell ref="F99:I99"/>
    <mergeCell ref="F100:I100"/>
    <mergeCell ref="F102:I102"/>
  </mergeCells>
  <printOptions/>
  <pageMargins left="0.11811023622047245" right="0.31496062992125984" top="0.35433070866141736" bottom="0.35433070866141736" header="0.31496062992125984" footer="0.31496062992125984"/>
  <pageSetup fitToHeight="5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15">
      <c r="L1" s="430" t="s">
        <v>371</v>
      </c>
      <c r="M1" s="430"/>
      <c r="N1" s="430"/>
      <c r="O1" s="430"/>
    </row>
    <row r="2" spans="14:15" ht="15">
      <c r="N2" s="430"/>
      <c r="O2" s="431"/>
    </row>
    <row r="3" spans="1:15" ht="15">
      <c r="A3" s="428"/>
      <c r="B3" s="429"/>
      <c r="C3" s="429"/>
      <c r="L3" s="428" t="s">
        <v>37</v>
      </c>
      <c r="M3" s="429"/>
      <c r="N3" s="429"/>
      <c r="O3" s="429"/>
    </row>
    <row r="4" spans="1:15" ht="15">
      <c r="A4" s="428"/>
      <c r="B4" s="429"/>
      <c r="C4" s="429"/>
      <c r="L4" s="428" t="s">
        <v>377</v>
      </c>
      <c r="M4" s="429"/>
      <c r="N4" s="429"/>
      <c r="O4" s="429"/>
    </row>
    <row r="5" spans="1:15" ht="15">
      <c r="A5" s="428"/>
      <c r="B5" s="429"/>
      <c r="C5" s="429"/>
      <c r="L5" s="428" t="s">
        <v>378</v>
      </c>
      <c r="M5" s="429"/>
      <c r="N5" s="429"/>
      <c r="O5" s="429"/>
    </row>
    <row r="6" spans="1:15" ht="15">
      <c r="A6" s="434"/>
      <c r="B6" s="431"/>
      <c r="C6" s="431"/>
      <c r="L6" s="428" t="s">
        <v>379</v>
      </c>
      <c r="M6" s="429"/>
      <c r="N6" s="429"/>
      <c r="O6" s="429"/>
    </row>
    <row r="7" spans="1:15" ht="15">
      <c r="A7" s="434"/>
      <c r="B7" s="431"/>
      <c r="C7" s="431"/>
      <c r="L7" s="428" t="s">
        <v>33</v>
      </c>
      <c r="M7" s="429"/>
      <c r="N7" s="429"/>
      <c r="O7" s="429"/>
    </row>
    <row r="9" spans="11:15" ht="23.25">
      <c r="K9" s="312"/>
      <c r="L9" s="312"/>
      <c r="M9" s="312"/>
      <c r="N9" s="312"/>
      <c r="O9" s="312"/>
    </row>
    <row r="10" spans="1:15" ht="18.75">
      <c r="A10" s="316" t="s">
        <v>216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</row>
    <row r="11" spans="1:15" ht="18.75">
      <c r="A11" s="317" t="s">
        <v>456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 ht="18.75">
      <c r="A12" s="317" t="s">
        <v>217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</row>
    <row r="13" spans="1:15" ht="18.75">
      <c r="A13" s="317" t="s">
        <v>380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</row>
    <row r="15" spans="1:6" ht="30">
      <c r="A15" s="42" t="s">
        <v>9</v>
      </c>
      <c r="B15" s="303" t="s">
        <v>218</v>
      </c>
      <c r="C15" s="304"/>
      <c r="D15" s="304"/>
      <c r="E15" s="304"/>
      <c r="F15" s="304"/>
    </row>
    <row r="16" spans="1:6" ht="45">
      <c r="A16" s="42" t="s">
        <v>11</v>
      </c>
      <c r="B16" s="313" t="s">
        <v>219</v>
      </c>
      <c r="C16" s="314"/>
      <c r="D16" s="314"/>
      <c r="E16" s="314"/>
      <c r="F16" s="315"/>
    </row>
    <row r="17" spans="1:6" ht="15">
      <c r="A17" s="42" t="s">
        <v>13</v>
      </c>
      <c r="B17" s="305">
        <v>7715048331</v>
      </c>
      <c r="C17" s="302"/>
      <c r="D17" s="302"/>
      <c r="E17" s="302"/>
      <c r="F17" s="302"/>
    </row>
    <row r="18" spans="1:6" ht="15">
      <c r="A18" s="42" t="s">
        <v>14</v>
      </c>
      <c r="B18" s="305">
        <v>771501001</v>
      </c>
      <c r="C18" s="302"/>
      <c r="D18" s="302"/>
      <c r="E18" s="302"/>
      <c r="F18" s="302"/>
    </row>
    <row r="19" spans="1:6" ht="15">
      <c r="A19" s="42" t="s">
        <v>15</v>
      </c>
      <c r="B19" s="305" t="s">
        <v>294</v>
      </c>
      <c r="C19" s="302"/>
      <c r="D19" s="302"/>
      <c r="E19" s="302"/>
      <c r="F19" s="302"/>
    </row>
    <row r="20" ht="15.75" thickBot="1"/>
    <row r="21" spans="1:15" s="40" customFormat="1" ht="12.75">
      <c r="A21" s="422" t="s">
        <v>16</v>
      </c>
      <c r="B21" s="421" t="s">
        <v>17</v>
      </c>
      <c r="C21" s="421" t="s">
        <v>18</v>
      </c>
      <c r="D21" s="424" t="s">
        <v>41</v>
      </c>
      <c r="E21" s="425" t="s">
        <v>19</v>
      </c>
      <c r="F21" s="426"/>
      <c r="G21" s="426"/>
      <c r="H21" s="426"/>
      <c r="I21" s="426"/>
      <c r="J21" s="426"/>
      <c r="K21" s="426"/>
      <c r="L21" s="426"/>
      <c r="M21" s="427"/>
      <c r="N21" s="421" t="s">
        <v>20</v>
      </c>
      <c r="O21" s="432" t="s">
        <v>21</v>
      </c>
    </row>
    <row r="22" spans="1:15" s="40" customFormat="1" ht="12.75">
      <c r="A22" s="423"/>
      <c r="B22" s="311"/>
      <c r="C22" s="311"/>
      <c r="D22" s="300"/>
      <c r="E22" s="311" t="s">
        <v>22</v>
      </c>
      <c r="F22" s="311" t="s">
        <v>23</v>
      </c>
      <c r="G22" s="311" t="s">
        <v>24</v>
      </c>
      <c r="H22" s="311" t="s">
        <v>25</v>
      </c>
      <c r="I22" s="311" t="s">
        <v>26</v>
      </c>
      <c r="J22" s="311" t="s">
        <v>27</v>
      </c>
      <c r="K22" s="336" t="s">
        <v>28</v>
      </c>
      <c r="L22" s="311" t="s">
        <v>29</v>
      </c>
      <c r="M22" s="311"/>
      <c r="N22" s="311"/>
      <c r="O22" s="433"/>
    </row>
    <row r="23" spans="1:15" s="40" customFormat="1" ht="12.75">
      <c r="A23" s="423"/>
      <c r="B23" s="311"/>
      <c r="C23" s="311"/>
      <c r="D23" s="300"/>
      <c r="E23" s="311"/>
      <c r="F23" s="311"/>
      <c r="G23" s="311"/>
      <c r="H23" s="311"/>
      <c r="I23" s="311"/>
      <c r="J23" s="311"/>
      <c r="K23" s="337"/>
      <c r="L23" s="336" t="s">
        <v>30</v>
      </c>
      <c r="M23" s="311" t="s">
        <v>31</v>
      </c>
      <c r="N23" s="311"/>
      <c r="O23" s="433"/>
    </row>
    <row r="24" spans="1:15" s="40" customFormat="1" ht="12.75">
      <c r="A24" s="423"/>
      <c r="B24" s="311"/>
      <c r="C24" s="311"/>
      <c r="D24" s="279"/>
      <c r="E24" s="311"/>
      <c r="F24" s="311"/>
      <c r="G24" s="311"/>
      <c r="H24" s="311"/>
      <c r="I24" s="311"/>
      <c r="J24" s="311"/>
      <c r="K24" s="338"/>
      <c r="L24" s="338"/>
      <c r="M24" s="311"/>
      <c r="N24" s="311"/>
      <c r="O24" s="433"/>
    </row>
    <row r="25" spans="1:15" s="41" customFormat="1" ht="13.5" thickBot="1">
      <c r="A25" s="232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1">
        <v>14</v>
      </c>
    </row>
    <row r="26" spans="1:15" s="41" customFormat="1" ht="13.5" thickBot="1">
      <c r="A26" s="412" t="s">
        <v>405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4"/>
    </row>
    <row r="27" spans="1:15" s="41" customFormat="1" ht="90" thickBot="1">
      <c r="A27" s="236" t="s">
        <v>459</v>
      </c>
      <c r="B27" s="216" t="s">
        <v>215</v>
      </c>
      <c r="C27" s="216" t="s">
        <v>313</v>
      </c>
      <c r="D27" s="240"/>
      <c r="E27" s="108"/>
      <c r="F27" s="107" t="s">
        <v>256</v>
      </c>
      <c r="G27" s="107" t="s">
        <v>444</v>
      </c>
      <c r="H27" s="216" t="s">
        <v>220</v>
      </c>
      <c r="I27" s="216">
        <v>1</v>
      </c>
      <c r="J27" s="217">
        <v>137749.08</v>
      </c>
      <c r="K27" s="107" t="s">
        <v>323</v>
      </c>
      <c r="L27" s="218" t="s">
        <v>270</v>
      </c>
      <c r="M27" s="218" t="s">
        <v>271</v>
      </c>
      <c r="N27" s="108" t="s">
        <v>384</v>
      </c>
      <c r="O27" s="229"/>
    </row>
    <row r="28" spans="1:15" s="41" customFormat="1" ht="102.75" thickBot="1">
      <c r="A28" s="236" t="s">
        <v>234</v>
      </c>
      <c r="B28" s="216" t="s">
        <v>314</v>
      </c>
      <c r="C28" s="216" t="s">
        <v>315</v>
      </c>
      <c r="D28" s="240"/>
      <c r="E28" s="108"/>
      <c r="F28" s="107" t="s">
        <v>257</v>
      </c>
      <c r="G28" s="107" t="s">
        <v>349</v>
      </c>
      <c r="H28" s="216" t="s">
        <v>220</v>
      </c>
      <c r="I28" s="216">
        <v>1</v>
      </c>
      <c r="J28" s="217">
        <v>225000</v>
      </c>
      <c r="K28" s="107" t="s">
        <v>323</v>
      </c>
      <c r="L28" s="218" t="s">
        <v>270</v>
      </c>
      <c r="M28" s="218" t="s">
        <v>271</v>
      </c>
      <c r="N28" s="108" t="s">
        <v>221</v>
      </c>
      <c r="O28" s="229"/>
    </row>
    <row r="29" spans="1:15" s="41" customFormat="1" ht="63.75">
      <c r="A29" s="236" t="s">
        <v>249</v>
      </c>
      <c r="B29" s="216" t="s">
        <v>230</v>
      </c>
      <c r="C29" s="216" t="s">
        <v>340</v>
      </c>
      <c r="D29" s="107"/>
      <c r="E29" s="108"/>
      <c r="F29" s="107" t="s">
        <v>231</v>
      </c>
      <c r="G29" s="107" t="s">
        <v>251</v>
      </c>
      <c r="H29" s="216" t="s">
        <v>220</v>
      </c>
      <c r="I29" s="216">
        <v>1</v>
      </c>
      <c r="J29" s="217">
        <v>143192.96</v>
      </c>
      <c r="K29" s="107" t="s">
        <v>324</v>
      </c>
      <c r="L29" s="218" t="s">
        <v>245</v>
      </c>
      <c r="M29" s="218" t="s">
        <v>271</v>
      </c>
      <c r="N29" s="108" t="s">
        <v>390</v>
      </c>
      <c r="O29" s="229"/>
    </row>
    <row r="30" spans="1:15" s="41" customFormat="1" ht="51">
      <c r="A30" s="245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3" t="s">
        <v>245</v>
      </c>
      <c r="M30" s="213" t="s">
        <v>271</v>
      </c>
      <c r="N30" s="7" t="s">
        <v>391</v>
      </c>
      <c r="O30" s="230"/>
    </row>
    <row r="31" spans="1:15" s="41" customFormat="1" ht="51.75" thickBot="1">
      <c r="A31" s="246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4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4"/>
    </row>
    <row r="32" spans="1:15" s="41" customFormat="1" ht="12.75">
      <c r="A32" s="236" t="s">
        <v>234</v>
      </c>
      <c r="B32" s="216"/>
      <c r="C32" s="216"/>
      <c r="D32" s="107"/>
      <c r="E32" s="108"/>
      <c r="F32" s="111" t="s">
        <v>447</v>
      </c>
      <c r="G32" s="107"/>
      <c r="H32" s="216"/>
      <c r="I32" s="216"/>
      <c r="J32" s="217">
        <v>100000</v>
      </c>
      <c r="K32" s="107"/>
      <c r="L32" s="213" t="s">
        <v>245</v>
      </c>
      <c r="M32" s="213" t="s">
        <v>271</v>
      </c>
      <c r="N32" s="375" t="s">
        <v>374</v>
      </c>
      <c r="O32" s="220"/>
    </row>
    <row r="33" spans="1:15" s="41" customFormat="1" ht="63.75">
      <c r="A33" s="245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3" t="s">
        <v>245</v>
      </c>
      <c r="M33" s="213" t="s">
        <v>271</v>
      </c>
      <c r="N33" s="376"/>
      <c r="O33" s="222"/>
    </row>
    <row r="34" spans="1:15" s="41" customFormat="1" ht="51.75" thickBot="1">
      <c r="A34" s="245" t="str">
        <f>$A$38</f>
        <v>900 0804 35Е0105 244 226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3" t="s">
        <v>245</v>
      </c>
      <c r="M34" s="213" t="s">
        <v>385</v>
      </c>
      <c r="N34" s="376"/>
      <c r="O34" s="222"/>
    </row>
    <row r="35" spans="1:15" s="41" customFormat="1" ht="51.75" thickBot="1">
      <c r="A35" s="236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3" t="s">
        <v>245</v>
      </c>
      <c r="M35" s="213" t="s">
        <v>271</v>
      </c>
      <c r="N35" s="376"/>
      <c r="O35" s="222"/>
    </row>
    <row r="36" spans="1:15" s="41" customFormat="1" ht="77.25" thickBot="1">
      <c r="A36" s="236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3" t="s">
        <v>245</v>
      </c>
      <c r="M36" s="213" t="s">
        <v>271</v>
      </c>
      <c r="N36" s="377"/>
      <c r="O36" s="222"/>
    </row>
    <row r="37" spans="1:15" s="41" customFormat="1" ht="13.5" thickBot="1">
      <c r="A37" s="412" t="s">
        <v>406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</row>
    <row r="38" spans="1:15" s="41" customFormat="1" ht="63.75">
      <c r="A38" s="236" t="s">
        <v>224</v>
      </c>
      <c r="B38" s="216" t="s">
        <v>298</v>
      </c>
      <c r="C38" s="216" t="s">
        <v>295</v>
      </c>
      <c r="D38" s="240"/>
      <c r="E38" s="216"/>
      <c r="F38" s="107" t="s">
        <v>382</v>
      </c>
      <c r="G38" s="107" t="s">
        <v>393</v>
      </c>
      <c r="H38" s="216" t="s">
        <v>220</v>
      </c>
      <c r="I38" s="216">
        <v>1</v>
      </c>
      <c r="J38" s="217">
        <v>400000</v>
      </c>
      <c r="K38" s="107" t="s">
        <v>460</v>
      </c>
      <c r="L38" s="218" t="s">
        <v>385</v>
      </c>
      <c r="M38" s="218" t="s">
        <v>386</v>
      </c>
      <c r="N38" s="108" t="s">
        <v>221</v>
      </c>
      <c r="O38" s="229"/>
    </row>
    <row r="39" spans="1:15" s="287" customFormat="1" ht="63.75">
      <c r="A39" s="277" t="s">
        <v>407</v>
      </c>
      <c r="B39" s="278" t="s">
        <v>298</v>
      </c>
      <c r="C39" s="278" t="s">
        <v>295</v>
      </c>
      <c r="D39" s="281"/>
      <c r="E39" s="278"/>
      <c r="F39" s="282" t="s">
        <v>399</v>
      </c>
      <c r="G39" s="282" t="s">
        <v>393</v>
      </c>
      <c r="H39" s="278" t="s">
        <v>220</v>
      </c>
      <c r="I39" s="278">
        <v>1</v>
      </c>
      <c r="J39" s="283">
        <v>150000</v>
      </c>
      <c r="K39" s="282" t="s">
        <v>460</v>
      </c>
      <c r="L39" s="284" t="s">
        <v>400</v>
      </c>
      <c r="M39" s="284" t="s">
        <v>271</v>
      </c>
      <c r="N39" s="285" t="s">
        <v>221</v>
      </c>
      <c r="O39" s="286"/>
    </row>
    <row r="40" spans="1:15" s="41" customFormat="1" ht="89.25">
      <c r="A40" s="245" t="s">
        <v>226</v>
      </c>
      <c r="B40" s="46" t="s">
        <v>297</v>
      </c>
      <c r="C40" s="46" t="s">
        <v>299</v>
      </c>
      <c r="D40" s="50"/>
      <c r="E40" s="7"/>
      <c r="F40" s="48" t="s">
        <v>272</v>
      </c>
      <c r="G40" s="48" t="s">
        <v>461</v>
      </c>
      <c r="H40" s="46" t="s">
        <v>220</v>
      </c>
      <c r="I40" s="46">
        <v>1</v>
      </c>
      <c r="J40" s="123">
        <v>800000</v>
      </c>
      <c r="K40" s="48" t="s">
        <v>321</v>
      </c>
      <c r="L40" s="213" t="s">
        <v>387</v>
      </c>
      <c r="M40" s="213" t="s">
        <v>271</v>
      </c>
      <c r="N40" s="7" t="s">
        <v>221</v>
      </c>
      <c r="O40" s="222"/>
    </row>
    <row r="41" spans="1:15" s="41" customFormat="1" ht="38.25">
      <c r="A41" s="245" t="s">
        <v>224</v>
      </c>
      <c r="B41" s="46"/>
      <c r="C41" s="46"/>
      <c r="D41" s="48"/>
      <c r="E41" s="7"/>
      <c r="F41" s="155" t="s">
        <v>425</v>
      </c>
      <c r="G41" s="74" t="s">
        <v>412</v>
      </c>
      <c r="H41" s="46" t="s">
        <v>220</v>
      </c>
      <c r="I41" s="46">
        <v>1</v>
      </c>
      <c r="J41" s="123">
        <v>200000</v>
      </c>
      <c r="K41" s="48" t="s">
        <v>321</v>
      </c>
      <c r="L41" s="213" t="s">
        <v>427</v>
      </c>
      <c r="M41" s="213" t="s">
        <v>402</v>
      </c>
      <c r="N41" s="7" t="s">
        <v>221</v>
      </c>
      <c r="O41" s="226"/>
    </row>
    <row r="42" spans="1:15" s="41" customFormat="1" ht="38.25">
      <c r="A42" s="245" t="s">
        <v>224</v>
      </c>
      <c r="B42" s="46"/>
      <c r="C42" s="46"/>
      <c r="D42" s="48"/>
      <c r="E42" s="7"/>
      <c r="F42" s="155" t="s">
        <v>426</v>
      </c>
      <c r="G42" s="74" t="s">
        <v>412</v>
      </c>
      <c r="H42" s="46" t="s">
        <v>220</v>
      </c>
      <c r="I42" s="46">
        <v>1</v>
      </c>
      <c r="J42" s="123">
        <v>179200</v>
      </c>
      <c r="K42" s="48" t="s">
        <v>321</v>
      </c>
      <c r="L42" s="213" t="s">
        <v>400</v>
      </c>
      <c r="M42" s="213" t="s">
        <v>428</v>
      </c>
      <c r="N42" s="7" t="s">
        <v>221</v>
      </c>
      <c r="O42" s="226"/>
    </row>
    <row r="43" spans="1:15" s="41" customFormat="1" ht="38.25">
      <c r="A43" s="228" t="s">
        <v>407</v>
      </c>
      <c r="B43" s="140"/>
      <c r="C43" s="140"/>
      <c r="D43" s="264"/>
      <c r="E43" s="45"/>
      <c r="F43" s="161" t="s">
        <v>439</v>
      </c>
      <c r="G43" s="74" t="s">
        <v>412</v>
      </c>
      <c r="H43" s="46" t="s">
        <v>220</v>
      </c>
      <c r="I43" s="46">
        <v>1</v>
      </c>
      <c r="J43" s="126">
        <v>150000</v>
      </c>
      <c r="K43" s="48" t="s">
        <v>320</v>
      </c>
      <c r="L43" s="267" t="s">
        <v>403</v>
      </c>
      <c r="M43" s="267" t="s">
        <v>271</v>
      </c>
      <c r="N43" s="7" t="s">
        <v>221</v>
      </c>
      <c r="O43" s="226"/>
    </row>
    <row r="44" spans="1:15" s="41" customFormat="1" ht="51">
      <c r="A44" s="221" t="s">
        <v>408</v>
      </c>
      <c r="B44" s="47" t="s">
        <v>222</v>
      </c>
      <c r="C44" s="46" t="s">
        <v>296</v>
      </c>
      <c r="D44" s="50"/>
      <c r="E44" s="46"/>
      <c r="F44" s="48" t="s">
        <v>254</v>
      </c>
      <c r="G44" s="48" t="s">
        <v>259</v>
      </c>
      <c r="H44" s="46" t="s">
        <v>220</v>
      </c>
      <c r="I44" s="46">
        <v>1</v>
      </c>
      <c r="J44" s="123">
        <v>350000</v>
      </c>
      <c r="K44" s="48" t="s">
        <v>320</v>
      </c>
      <c r="L44" s="213" t="s">
        <v>387</v>
      </c>
      <c r="M44" s="213" t="s">
        <v>271</v>
      </c>
      <c r="N44" s="7" t="s">
        <v>221</v>
      </c>
      <c r="O44" s="235"/>
    </row>
    <row r="45" spans="1:15" s="41" customFormat="1" ht="12.75">
      <c r="A45" s="260" t="s">
        <v>417</v>
      </c>
      <c r="B45" s="399"/>
      <c r="C45" s="402"/>
      <c r="D45" s="250"/>
      <c r="E45" s="394"/>
      <c r="F45" s="410" t="s">
        <v>410</v>
      </c>
      <c r="G45" s="386" t="s">
        <v>412</v>
      </c>
      <c r="H45" s="342" t="s">
        <v>220</v>
      </c>
      <c r="I45" s="390">
        <v>1</v>
      </c>
      <c r="J45" s="251">
        <v>14000</v>
      </c>
      <c r="K45" s="390" t="s">
        <v>323</v>
      </c>
      <c r="L45" s="367" t="s">
        <v>400</v>
      </c>
      <c r="M45" s="369" t="s">
        <v>401</v>
      </c>
      <c r="N45" s="408" t="s">
        <v>44</v>
      </c>
      <c r="O45" s="392"/>
    </row>
    <row r="46" spans="1:15" s="41" customFormat="1" ht="12.75">
      <c r="A46" s="261" t="s">
        <v>418</v>
      </c>
      <c r="B46" s="400"/>
      <c r="C46" s="403"/>
      <c r="D46" s="252"/>
      <c r="E46" s="396"/>
      <c r="F46" s="411"/>
      <c r="G46" s="387"/>
      <c r="H46" s="401"/>
      <c r="I46" s="391"/>
      <c r="J46" s="254">
        <v>51000</v>
      </c>
      <c r="K46" s="391"/>
      <c r="L46" s="368"/>
      <c r="M46" s="370"/>
      <c r="N46" s="409"/>
      <c r="O46" s="393"/>
    </row>
    <row r="47" spans="1:15" s="41" customFormat="1" ht="38.25">
      <c r="A47" s="243" t="s">
        <v>227</v>
      </c>
      <c r="B47" s="83"/>
      <c r="C47" s="83"/>
      <c r="D47" s="91"/>
      <c r="E47" s="105"/>
      <c r="F47" s="74" t="s">
        <v>409</v>
      </c>
      <c r="G47" s="74" t="s">
        <v>412</v>
      </c>
      <c r="H47" s="105" t="s">
        <v>220</v>
      </c>
      <c r="I47" s="105">
        <v>1</v>
      </c>
      <c r="J47" s="247">
        <v>90000</v>
      </c>
      <c r="K47" s="74" t="s">
        <v>323</v>
      </c>
      <c r="L47" s="248" t="s">
        <v>402</v>
      </c>
      <c r="M47" s="215" t="s">
        <v>400</v>
      </c>
      <c r="N47" s="77" t="s">
        <v>44</v>
      </c>
      <c r="O47" s="235"/>
    </row>
    <row r="48" spans="1:15" s="41" customFormat="1" ht="12.75">
      <c r="A48" s="262" t="s">
        <v>419</v>
      </c>
      <c r="B48" s="399"/>
      <c r="C48" s="397"/>
      <c r="D48" s="257"/>
      <c r="E48" s="390"/>
      <c r="F48" s="382" t="s">
        <v>411</v>
      </c>
      <c r="G48" s="386" t="s">
        <v>412</v>
      </c>
      <c r="H48" s="390" t="s">
        <v>220</v>
      </c>
      <c r="I48" s="390">
        <v>1</v>
      </c>
      <c r="J48" s="249">
        <v>12000</v>
      </c>
      <c r="K48" s="390" t="s">
        <v>323</v>
      </c>
      <c r="L48" s="367" t="s">
        <v>401</v>
      </c>
      <c r="M48" s="369" t="s">
        <v>403</v>
      </c>
      <c r="N48" s="408" t="s">
        <v>44</v>
      </c>
      <c r="O48" s="392"/>
    </row>
    <row r="49" spans="1:15" s="41" customFormat="1" ht="13.5" thickBot="1">
      <c r="A49" s="263" t="s">
        <v>418</v>
      </c>
      <c r="B49" s="436"/>
      <c r="C49" s="437"/>
      <c r="D49" s="255"/>
      <c r="E49" s="438"/>
      <c r="F49" s="439"/>
      <c r="G49" s="440"/>
      <c r="H49" s="438"/>
      <c r="I49" s="438"/>
      <c r="J49" s="256">
        <v>12500</v>
      </c>
      <c r="K49" s="438"/>
      <c r="L49" s="441"/>
      <c r="M49" s="442"/>
      <c r="N49" s="415"/>
      <c r="O49" s="416"/>
    </row>
    <row r="50" spans="1:15" s="41" customFormat="1" ht="12.75">
      <c r="A50" s="219" t="s">
        <v>234</v>
      </c>
      <c r="B50" s="270"/>
      <c r="C50" s="270"/>
      <c r="D50" s="241"/>
      <c r="E50" s="239"/>
      <c r="F50" s="271" t="s">
        <v>414</v>
      </c>
      <c r="G50" s="241"/>
      <c r="H50" s="242"/>
      <c r="I50" s="242"/>
      <c r="J50" s="258">
        <v>3000</v>
      </c>
      <c r="K50" s="241"/>
      <c r="L50" s="259"/>
      <c r="M50" s="259"/>
      <c r="N50" s="375" t="s">
        <v>374</v>
      </c>
      <c r="O50" s="272"/>
    </row>
    <row r="51" spans="1:15" s="41" customFormat="1" ht="12.75">
      <c r="A51" s="225" t="s">
        <v>234</v>
      </c>
      <c r="B51" s="53"/>
      <c r="C51" s="53"/>
      <c r="D51" s="54"/>
      <c r="E51" s="7"/>
      <c r="F51" s="155" t="s">
        <v>415</v>
      </c>
      <c r="G51" s="48"/>
      <c r="H51" s="46"/>
      <c r="I51" s="46"/>
      <c r="J51" s="123">
        <v>15000</v>
      </c>
      <c r="K51" s="48"/>
      <c r="L51" s="213"/>
      <c r="M51" s="213"/>
      <c r="N51" s="376"/>
      <c r="O51" s="226"/>
    </row>
    <row r="52" spans="1:15" s="41" customFormat="1" ht="12.75">
      <c r="A52" s="260" t="s">
        <v>420</v>
      </c>
      <c r="B52" s="399"/>
      <c r="C52" s="402"/>
      <c r="D52" s="250"/>
      <c r="E52" s="394"/>
      <c r="F52" s="384" t="s">
        <v>413</v>
      </c>
      <c r="G52" s="386"/>
      <c r="H52" s="342"/>
      <c r="I52" s="390"/>
      <c r="J52" s="251">
        <v>8000</v>
      </c>
      <c r="K52" s="390"/>
      <c r="L52" s="369"/>
      <c r="M52" s="369"/>
      <c r="N52" s="376"/>
      <c r="O52" s="392"/>
    </row>
    <row r="53" spans="1:15" s="41" customFormat="1" ht="12.75">
      <c r="A53" s="261" t="s">
        <v>462</v>
      </c>
      <c r="B53" s="400"/>
      <c r="C53" s="403"/>
      <c r="D53" s="252"/>
      <c r="E53" s="396"/>
      <c r="F53" s="385"/>
      <c r="G53" s="387"/>
      <c r="H53" s="401"/>
      <c r="I53" s="391"/>
      <c r="J53" s="254">
        <v>2000</v>
      </c>
      <c r="K53" s="391"/>
      <c r="L53" s="370"/>
      <c r="M53" s="370"/>
      <c r="N53" s="376"/>
      <c r="O53" s="393"/>
    </row>
    <row r="54" spans="1:15" s="41" customFormat="1" ht="12.75">
      <c r="A54" s="262" t="s">
        <v>422</v>
      </c>
      <c r="B54" s="378"/>
      <c r="C54" s="380"/>
      <c r="D54" s="244"/>
      <c r="E54" s="382"/>
      <c r="F54" s="384" t="s">
        <v>416</v>
      </c>
      <c r="G54" s="386"/>
      <c r="H54" s="388"/>
      <c r="I54" s="386"/>
      <c r="J54" s="249">
        <v>4500</v>
      </c>
      <c r="K54" s="390"/>
      <c r="L54" s="367"/>
      <c r="M54" s="369"/>
      <c r="N54" s="376"/>
      <c r="O54" s="392"/>
    </row>
    <row r="55" spans="1:15" s="41" customFormat="1" ht="12.75">
      <c r="A55" s="261" t="s">
        <v>462</v>
      </c>
      <c r="B55" s="379"/>
      <c r="C55" s="381"/>
      <c r="D55" s="252"/>
      <c r="E55" s="383"/>
      <c r="F55" s="385"/>
      <c r="G55" s="387"/>
      <c r="H55" s="389"/>
      <c r="I55" s="387"/>
      <c r="J55" s="254">
        <v>1100</v>
      </c>
      <c r="K55" s="391"/>
      <c r="L55" s="368"/>
      <c r="M55" s="370"/>
      <c r="N55" s="376"/>
      <c r="O55" s="393"/>
    </row>
    <row r="56" spans="1:15" s="41" customFormat="1" ht="12.75">
      <c r="A56" s="221" t="s">
        <v>407</v>
      </c>
      <c r="B56" s="83"/>
      <c r="C56" s="83"/>
      <c r="D56" s="84"/>
      <c r="E56" s="77"/>
      <c r="F56" s="169" t="s">
        <v>423</v>
      </c>
      <c r="G56" s="74"/>
      <c r="H56" s="105"/>
      <c r="I56" s="105"/>
      <c r="J56" s="122">
        <v>45000</v>
      </c>
      <c r="K56" s="74"/>
      <c r="L56" s="215"/>
      <c r="M56" s="215"/>
      <c r="N56" s="376"/>
      <c r="O56" s="227"/>
    </row>
    <row r="57" spans="1:15" s="41" customFormat="1" ht="12.75">
      <c r="A57" s="228" t="s">
        <v>234</v>
      </c>
      <c r="B57" s="53"/>
      <c r="C57" s="53"/>
      <c r="D57" s="54"/>
      <c r="E57" s="7"/>
      <c r="F57" s="155" t="s">
        <v>424</v>
      </c>
      <c r="G57" s="48"/>
      <c r="H57" s="46"/>
      <c r="I57" s="46"/>
      <c r="J57" s="123">
        <v>10000</v>
      </c>
      <c r="K57" s="48"/>
      <c r="L57" s="213"/>
      <c r="M57" s="213"/>
      <c r="N57" s="376"/>
      <c r="O57" s="226"/>
    </row>
    <row r="58" spans="1:15" s="41" customFormat="1" ht="25.5">
      <c r="A58" s="221" t="s">
        <v>407</v>
      </c>
      <c r="B58" s="53"/>
      <c r="C58" s="53"/>
      <c r="D58" s="54"/>
      <c r="E58" s="7"/>
      <c r="F58" s="155" t="s">
        <v>440</v>
      </c>
      <c r="G58" s="48"/>
      <c r="H58" s="46"/>
      <c r="I58" s="46"/>
      <c r="J58" s="123">
        <v>80000</v>
      </c>
      <c r="K58" s="48"/>
      <c r="L58" s="213"/>
      <c r="M58" s="213"/>
      <c r="N58" s="376"/>
      <c r="O58" s="226"/>
    </row>
    <row r="59" spans="1:15" s="41" customFormat="1" ht="25.5">
      <c r="A59" s="221" t="s">
        <v>407</v>
      </c>
      <c r="B59" s="53"/>
      <c r="C59" s="53"/>
      <c r="D59" s="54"/>
      <c r="E59" s="7"/>
      <c r="F59" s="155" t="s">
        <v>438</v>
      </c>
      <c r="G59" s="48"/>
      <c r="H59" s="46"/>
      <c r="I59" s="46"/>
      <c r="J59" s="123">
        <v>90000</v>
      </c>
      <c r="K59" s="48"/>
      <c r="L59" s="213"/>
      <c r="M59" s="213"/>
      <c r="N59" s="376"/>
      <c r="O59" s="226"/>
    </row>
    <row r="60" spans="1:15" s="41" customFormat="1" ht="12.75">
      <c r="A60" s="237" t="s">
        <v>224</v>
      </c>
      <c r="B60" s="140"/>
      <c r="C60" s="140"/>
      <c r="D60" s="264"/>
      <c r="E60" s="45"/>
      <c r="F60" s="161" t="s">
        <v>429</v>
      </c>
      <c r="G60" s="265"/>
      <c r="H60" s="266"/>
      <c r="I60" s="266"/>
      <c r="J60" s="126">
        <v>100000</v>
      </c>
      <c r="K60" s="265"/>
      <c r="L60" s="267"/>
      <c r="M60" s="267"/>
      <c r="N60" s="376"/>
      <c r="O60" s="268"/>
    </row>
    <row r="61" spans="1:15" s="41" customFormat="1" ht="12.75">
      <c r="A61" s="273" t="s">
        <v>430</v>
      </c>
      <c r="B61" s="399"/>
      <c r="C61" s="397"/>
      <c r="D61" s="250"/>
      <c r="E61" s="394"/>
      <c r="F61" s="384" t="s">
        <v>431</v>
      </c>
      <c r="G61" s="386"/>
      <c r="H61" s="342"/>
      <c r="I61" s="390"/>
      <c r="J61" s="251">
        <v>33600</v>
      </c>
      <c r="K61" s="390"/>
      <c r="L61" s="367"/>
      <c r="M61" s="369"/>
      <c r="N61" s="376"/>
      <c r="O61" s="392"/>
    </row>
    <row r="62" spans="1:15" s="41" customFormat="1" ht="12.75">
      <c r="A62" s="274" t="s">
        <v>329</v>
      </c>
      <c r="B62" s="400"/>
      <c r="C62" s="398"/>
      <c r="D62" s="252"/>
      <c r="E62" s="396"/>
      <c r="F62" s="385"/>
      <c r="G62" s="387"/>
      <c r="H62" s="401"/>
      <c r="I62" s="391"/>
      <c r="J62" s="254">
        <v>8400</v>
      </c>
      <c r="K62" s="391"/>
      <c r="L62" s="368"/>
      <c r="M62" s="370"/>
      <c r="N62" s="376"/>
      <c r="O62" s="393"/>
    </row>
    <row r="63" spans="1:15" s="41" customFormat="1" ht="12.75">
      <c r="A63" s="274" t="s">
        <v>329</v>
      </c>
      <c r="B63" s="83"/>
      <c r="C63" s="83"/>
      <c r="D63" s="84"/>
      <c r="E63" s="77"/>
      <c r="F63" s="269" t="s">
        <v>432</v>
      </c>
      <c r="G63" s="74"/>
      <c r="H63" s="105"/>
      <c r="I63" s="105"/>
      <c r="J63" s="122">
        <v>12770</v>
      </c>
      <c r="K63" s="74"/>
      <c r="L63" s="215"/>
      <c r="M63" s="215"/>
      <c r="N63" s="376"/>
      <c r="O63" s="227"/>
    </row>
    <row r="64" spans="1:15" s="41" customFormat="1" ht="12.75">
      <c r="A64" s="262" t="s">
        <v>434</v>
      </c>
      <c r="B64" s="378"/>
      <c r="C64" s="380"/>
      <c r="D64" s="244"/>
      <c r="E64" s="382"/>
      <c r="F64" s="384" t="s">
        <v>433</v>
      </c>
      <c r="G64" s="386"/>
      <c r="H64" s="388"/>
      <c r="I64" s="386"/>
      <c r="J64" s="249">
        <v>5000</v>
      </c>
      <c r="K64" s="390"/>
      <c r="L64" s="367"/>
      <c r="M64" s="369"/>
      <c r="N64" s="376"/>
      <c r="O64" s="392"/>
    </row>
    <row r="65" spans="1:15" s="41" customFormat="1" ht="12.75">
      <c r="A65" s="261" t="s">
        <v>463</v>
      </c>
      <c r="B65" s="379"/>
      <c r="C65" s="381"/>
      <c r="D65" s="252"/>
      <c r="E65" s="383"/>
      <c r="F65" s="385"/>
      <c r="G65" s="387"/>
      <c r="H65" s="389"/>
      <c r="I65" s="387"/>
      <c r="J65" s="254">
        <v>5000</v>
      </c>
      <c r="K65" s="391"/>
      <c r="L65" s="368"/>
      <c r="M65" s="370"/>
      <c r="N65" s="376"/>
      <c r="O65" s="393"/>
    </row>
    <row r="66" spans="1:15" s="41" customFormat="1" ht="12.75">
      <c r="A66" s="228" t="s">
        <v>234</v>
      </c>
      <c r="B66" s="53"/>
      <c r="C66" s="53"/>
      <c r="D66" s="54"/>
      <c r="E66" s="7"/>
      <c r="F66" s="129" t="s">
        <v>436</v>
      </c>
      <c r="G66" s="48"/>
      <c r="H66" s="46"/>
      <c r="I66" s="46"/>
      <c r="J66" s="123">
        <v>2500</v>
      </c>
      <c r="K66" s="48"/>
      <c r="L66" s="213"/>
      <c r="M66" s="213"/>
      <c r="N66" s="376"/>
      <c r="O66" s="226"/>
    </row>
    <row r="67" spans="1:15" s="41" customFormat="1" ht="12.75">
      <c r="A67" s="228" t="s">
        <v>234</v>
      </c>
      <c r="B67" s="53"/>
      <c r="C67" s="53"/>
      <c r="D67" s="54"/>
      <c r="E67" s="7"/>
      <c r="F67" s="129" t="s">
        <v>437</v>
      </c>
      <c r="G67" s="48"/>
      <c r="H67" s="46"/>
      <c r="I67" s="46"/>
      <c r="J67" s="123">
        <v>27900</v>
      </c>
      <c r="K67" s="48"/>
      <c r="L67" s="213"/>
      <c r="M67" s="213"/>
      <c r="N67" s="376"/>
      <c r="O67" s="226"/>
    </row>
    <row r="68" spans="1:15" s="41" customFormat="1" ht="12.75">
      <c r="A68" s="228" t="s">
        <v>227</v>
      </c>
      <c r="B68" s="140"/>
      <c r="C68" s="140"/>
      <c r="D68" s="264"/>
      <c r="E68" s="45"/>
      <c r="F68" s="139" t="s">
        <v>441</v>
      </c>
      <c r="G68" s="265"/>
      <c r="H68" s="266"/>
      <c r="I68" s="266"/>
      <c r="J68" s="126">
        <v>35000</v>
      </c>
      <c r="K68" s="265"/>
      <c r="L68" s="267"/>
      <c r="M68" s="267"/>
      <c r="N68" s="376"/>
      <c r="O68" s="268"/>
    </row>
    <row r="69" spans="1:15" s="41" customFormat="1" ht="13.5" thickBot="1">
      <c r="A69" s="223" t="s">
        <v>445</v>
      </c>
      <c r="B69" s="212"/>
      <c r="C69" s="212"/>
      <c r="D69" s="166"/>
      <c r="E69" s="81"/>
      <c r="F69" s="103" t="s">
        <v>446</v>
      </c>
      <c r="G69" s="80"/>
      <c r="H69" s="86"/>
      <c r="I69" s="86"/>
      <c r="J69" s="214">
        <v>80000</v>
      </c>
      <c r="K69" s="80"/>
      <c r="L69" s="151"/>
      <c r="M69" s="151"/>
      <c r="N69" s="377"/>
      <c r="O69" s="224"/>
    </row>
    <row r="70" spans="1:15" s="41" customFormat="1" ht="13.5" thickBot="1">
      <c r="A70" s="412" t="s">
        <v>443</v>
      </c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4"/>
    </row>
    <row r="71" spans="1:15" s="41" customFormat="1" ht="90" thickBot="1">
      <c r="A71" s="236" t="s">
        <v>398</v>
      </c>
      <c r="B71" s="216" t="s">
        <v>215</v>
      </c>
      <c r="C71" s="216" t="s">
        <v>313</v>
      </c>
      <c r="D71" s="240"/>
      <c r="E71" s="108"/>
      <c r="F71" s="107" t="s">
        <v>449</v>
      </c>
      <c r="G71" s="107" t="s">
        <v>444</v>
      </c>
      <c r="H71" s="216" t="s">
        <v>220</v>
      </c>
      <c r="I71" s="216">
        <v>1</v>
      </c>
      <c r="J71" s="217">
        <v>140000</v>
      </c>
      <c r="K71" s="107"/>
      <c r="L71" s="218" t="s">
        <v>404</v>
      </c>
      <c r="M71" s="218" t="s">
        <v>457</v>
      </c>
      <c r="N71" s="108" t="s">
        <v>384</v>
      </c>
      <c r="O71" s="229"/>
    </row>
    <row r="72" spans="1:15" s="41" customFormat="1" ht="102.75" thickBot="1">
      <c r="A72" s="236" t="s">
        <v>234</v>
      </c>
      <c r="B72" s="216" t="s">
        <v>314</v>
      </c>
      <c r="C72" s="216" t="s">
        <v>315</v>
      </c>
      <c r="D72" s="240"/>
      <c r="E72" s="108"/>
      <c r="F72" s="107" t="s">
        <v>448</v>
      </c>
      <c r="G72" s="107" t="s">
        <v>349</v>
      </c>
      <c r="H72" s="216" t="s">
        <v>220</v>
      </c>
      <c r="I72" s="216">
        <v>1</v>
      </c>
      <c r="J72" s="217">
        <v>225000</v>
      </c>
      <c r="K72" s="107" t="s">
        <v>321</v>
      </c>
      <c r="L72" s="218" t="s">
        <v>404</v>
      </c>
      <c r="M72" s="218" t="s">
        <v>457</v>
      </c>
      <c r="N72" s="108" t="s">
        <v>221</v>
      </c>
      <c r="O72" s="229"/>
    </row>
    <row r="73" spans="1:15" s="41" customFormat="1" ht="63.75">
      <c r="A73" s="236" t="s">
        <v>249</v>
      </c>
      <c r="B73" s="216" t="s">
        <v>230</v>
      </c>
      <c r="C73" s="216" t="s">
        <v>340</v>
      </c>
      <c r="D73" s="107"/>
      <c r="E73" s="108"/>
      <c r="F73" s="107" t="s">
        <v>231</v>
      </c>
      <c r="G73" s="107" t="s">
        <v>251</v>
      </c>
      <c r="H73" s="216" t="s">
        <v>220</v>
      </c>
      <c r="I73" s="216">
        <v>1</v>
      </c>
      <c r="J73" s="217">
        <v>140000</v>
      </c>
      <c r="K73" s="107" t="s">
        <v>324</v>
      </c>
      <c r="L73" s="218" t="s">
        <v>271</v>
      </c>
      <c r="M73" s="218" t="s">
        <v>457</v>
      </c>
      <c r="N73" s="108" t="s">
        <v>390</v>
      </c>
      <c r="O73" s="229"/>
    </row>
    <row r="74" spans="1:15" s="41" customFormat="1" ht="51">
      <c r="A74" s="245" t="s">
        <v>252</v>
      </c>
      <c r="B74" s="46" t="s">
        <v>232</v>
      </c>
      <c r="C74" s="46" t="s">
        <v>312</v>
      </c>
      <c r="D74" s="48"/>
      <c r="E74" s="7"/>
      <c r="F74" s="48" t="s">
        <v>233</v>
      </c>
      <c r="G74" s="48" t="s">
        <v>263</v>
      </c>
      <c r="H74" s="46" t="s">
        <v>220</v>
      </c>
      <c r="I74" s="46">
        <v>1</v>
      </c>
      <c r="J74" s="123">
        <v>42000</v>
      </c>
      <c r="K74" s="48" t="s">
        <v>324</v>
      </c>
      <c r="L74" s="213" t="s">
        <v>271</v>
      </c>
      <c r="M74" s="213" t="s">
        <v>457</v>
      </c>
      <c r="N74" s="7" t="s">
        <v>391</v>
      </c>
      <c r="O74" s="230"/>
    </row>
    <row r="75" spans="1:15" s="41" customFormat="1" ht="51.75" thickBot="1">
      <c r="A75" s="246" t="s">
        <v>236</v>
      </c>
      <c r="B75" s="86"/>
      <c r="C75" s="86"/>
      <c r="D75" s="80"/>
      <c r="E75" s="81"/>
      <c r="F75" s="172" t="s">
        <v>388</v>
      </c>
      <c r="G75" s="80" t="s">
        <v>392</v>
      </c>
      <c r="H75" s="86" t="s">
        <v>47</v>
      </c>
      <c r="I75" s="86">
        <v>72</v>
      </c>
      <c r="J75" s="214">
        <v>110000</v>
      </c>
      <c r="K75" s="80" t="s">
        <v>324</v>
      </c>
      <c r="L75" s="151" t="s">
        <v>271</v>
      </c>
      <c r="M75" s="151" t="s">
        <v>457</v>
      </c>
      <c r="N75" s="81" t="s">
        <v>389</v>
      </c>
      <c r="O75" s="224"/>
    </row>
    <row r="76" spans="1:15" s="41" customFormat="1" ht="12.75">
      <c r="A76" s="236" t="s">
        <v>234</v>
      </c>
      <c r="B76" s="216"/>
      <c r="C76" s="216"/>
      <c r="D76" s="107"/>
      <c r="E76" s="108"/>
      <c r="F76" s="111" t="s">
        <v>447</v>
      </c>
      <c r="G76" s="107"/>
      <c r="H76" s="216"/>
      <c r="I76" s="216"/>
      <c r="J76" s="217">
        <v>100000</v>
      </c>
      <c r="K76" s="107"/>
      <c r="L76" s="218" t="s">
        <v>271</v>
      </c>
      <c r="M76" s="218" t="s">
        <v>457</v>
      </c>
      <c r="N76" s="375" t="s">
        <v>374</v>
      </c>
      <c r="O76" s="220"/>
    </row>
    <row r="77" spans="1:15" s="41" customFormat="1" ht="63.75">
      <c r="A77" s="245" t="s">
        <v>235</v>
      </c>
      <c r="B77" s="46" t="s">
        <v>314</v>
      </c>
      <c r="C77" s="46" t="s">
        <v>316</v>
      </c>
      <c r="D77" s="48"/>
      <c r="E77" s="7"/>
      <c r="F77" s="48" t="s">
        <v>451</v>
      </c>
      <c r="G77" s="48" t="s">
        <v>381</v>
      </c>
      <c r="H77" s="46" t="s">
        <v>220</v>
      </c>
      <c r="I77" s="46">
        <v>1</v>
      </c>
      <c r="J77" s="123">
        <v>100000</v>
      </c>
      <c r="K77" s="48"/>
      <c r="L77" s="213" t="s">
        <v>271</v>
      </c>
      <c r="M77" s="213" t="s">
        <v>457</v>
      </c>
      <c r="N77" s="376"/>
      <c r="O77" s="222"/>
    </row>
    <row r="78" spans="1:15" s="41" customFormat="1" ht="51">
      <c r="A78" s="275" t="str">
        <f>$A$38</f>
        <v>900 0804 35Е0105 244 226</v>
      </c>
      <c r="B78" s="46"/>
      <c r="C78" s="46" t="s">
        <v>295</v>
      </c>
      <c r="D78" s="48"/>
      <c r="E78" s="7"/>
      <c r="F78" s="48" t="s">
        <v>450</v>
      </c>
      <c r="G78" s="48" t="s">
        <v>268</v>
      </c>
      <c r="H78" s="46" t="s">
        <v>220</v>
      </c>
      <c r="I78" s="46">
        <v>1</v>
      </c>
      <c r="J78" s="123">
        <v>100000</v>
      </c>
      <c r="K78" s="48"/>
      <c r="L78" s="213" t="s">
        <v>271</v>
      </c>
      <c r="M78" s="213" t="s">
        <v>458</v>
      </c>
      <c r="N78" s="376"/>
      <c r="O78" s="222"/>
    </row>
    <row r="79" spans="1:15" s="41" customFormat="1" ht="51">
      <c r="A79" s="245" t="s">
        <v>398</v>
      </c>
      <c r="B79" s="46"/>
      <c r="C79" s="7" t="s">
        <v>318</v>
      </c>
      <c r="D79" s="50"/>
      <c r="E79" s="7"/>
      <c r="F79" s="48" t="s">
        <v>452</v>
      </c>
      <c r="G79" s="48" t="s">
        <v>397</v>
      </c>
      <c r="H79" s="46" t="s">
        <v>220</v>
      </c>
      <c r="I79" s="46">
        <v>1</v>
      </c>
      <c r="J79" s="123">
        <v>60500</v>
      </c>
      <c r="K79" s="129"/>
      <c r="L79" s="213" t="s">
        <v>271</v>
      </c>
      <c r="M79" s="213" t="s">
        <v>457</v>
      </c>
      <c r="N79" s="376"/>
      <c r="O79" s="222"/>
    </row>
    <row r="80" spans="1:15" s="41" customFormat="1" ht="77.25" thickBot="1">
      <c r="A80" s="276" t="s">
        <v>398</v>
      </c>
      <c r="B80" s="86"/>
      <c r="C80" s="86" t="s">
        <v>317</v>
      </c>
      <c r="D80" s="87"/>
      <c r="E80" s="86"/>
      <c r="F80" s="80" t="s">
        <v>453</v>
      </c>
      <c r="G80" s="80" t="s">
        <v>273</v>
      </c>
      <c r="H80" s="86" t="s">
        <v>220</v>
      </c>
      <c r="I80" s="86">
        <v>1</v>
      </c>
      <c r="J80" s="214">
        <v>48000</v>
      </c>
      <c r="K80" s="80"/>
      <c r="L80" s="151" t="s">
        <v>271</v>
      </c>
      <c r="M80" s="151" t="s">
        <v>457</v>
      </c>
      <c r="N80" s="377"/>
      <c r="O80" s="231"/>
    </row>
    <row r="81" spans="1:15" s="41" customFormat="1" ht="12.75">
      <c r="A81" s="324" t="s">
        <v>454</v>
      </c>
      <c r="B81" s="325"/>
      <c r="C81" s="325"/>
      <c r="D81" s="325"/>
      <c r="E81" s="326"/>
      <c r="F81" s="371" t="s">
        <v>333</v>
      </c>
      <c r="G81" s="372"/>
      <c r="H81" s="372"/>
      <c r="I81" s="373"/>
      <c r="J81" s="122">
        <f>J38+J39+J40+J41+J42+J43+J44+J45+J46+J47+J48+J49+J72</f>
        <v>2633700</v>
      </c>
      <c r="K81" s="146"/>
      <c r="L81" s="105"/>
      <c r="M81" s="105"/>
      <c r="N81" s="105"/>
      <c r="O81" s="105"/>
    </row>
    <row r="82" spans="1:16" s="41" customFormat="1" ht="12.75">
      <c r="A82" s="324"/>
      <c r="B82" s="325"/>
      <c r="C82" s="325"/>
      <c r="D82" s="325"/>
      <c r="E82" s="326"/>
      <c r="F82" s="318" t="s">
        <v>229</v>
      </c>
      <c r="G82" s="319"/>
      <c r="H82" s="319"/>
      <c r="I82" s="320"/>
      <c r="J82" s="123">
        <f>J71</f>
        <v>140000</v>
      </c>
      <c r="K82" s="46"/>
      <c r="L82" s="46"/>
      <c r="M82" s="46"/>
      <c r="N82" s="46"/>
      <c r="O82" s="46"/>
      <c r="P82" s="57"/>
    </row>
    <row r="83" spans="1:15" s="41" customFormat="1" ht="12.75">
      <c r="A83" s="324"/>
      <c r="B83" s="325"/>
      <c r="C83" s="325"/>
      <c r="D83" s="325"/>
      <c r="E83" s="326"/>
      <c r="F83" s="318" t="s">
        <v>334</v>
      </c>
      <c r="G83" s="319"/>
      <c r="H83" s="319"/>
      <c r="I83" s="320"/>
      <c r="J83" s="123">
        <f>SUM(J50:J69)+J76+J77+J78+J79+J80</f>
        <v>977270</v>
      </c>
      <c r="K83" s="46"/>
      <c r="L83" s="46"/>
      <c r="M83" s="46"/>
      <c r="N83" s="46"/>
      <c r="O83" s="46"/>
    </row>
    <row r="84" spans="1:15" s="41" customFormat="1" ht="12.75">
      <c r="A84" s="324"/>
      <c r="B84" s="325"/>
      <c r="C84" s="325"/>
      <c r="D84" s="325"/>
      <c r="E84" s="326"/>
      <c r="F84" s="318" t="s">
        <v>396</v>
      </c>
      <c r="G84" s="319"/>
      <c r="H84" s="319"/>
      <c r="I84" s="320"/>
      <c r="J84" s="123">
        <f>J73+J74+J75</f>
        <v>292000</v>
      </c>
      <c r="K84" s="118"/>
      <c r="L84" s="46"/>
      <c r="M84" s="46"/>
      <c r="N84" s="46"/>
      <c r="O84" s="46"/>
    </row>
    <row r="85" spans="1:15" s="41" customFormat="1" ht="13.5" thickBot="1">
      <c r="A85" s="324"/>
      <c r="B85" s="325"/>
      <c r="C85" s="325"/>
      <c r="D85" s="325"/>
      <c r="E85" s="326"/>
      <c r="F85" s="318" t="s">
        <v>341</v>
      </c>
      <c r="G85" s="319"/>
      <c r="H85" s="319"/>
      <c r="I85" s="320"/>
      <c r="J85" s="126"/>
      <c r="K85" s="118"/>
      <c r="L85" s="46"/>
      <c r="M85" s="46"/>
      <c r="N85" s="46"/>
      <c r="O85" s="46"/>
    </row>
    <row r="86" spans="1:15" s="41" customFormat="1" ht="13.5" thickBot="1">
      <c r="A86" s="324"/>
      <c r="B86" s="325"/>
      <c r="C86" s="325"/>
      <c r="D86" s="325"/>
      <c r="E86" s="326"/>
      <c r="F86" s="309" t="s">
        <v>336</v>
      </c>
      <c r="G86" s="310"/>
      <c r="H86" s="310"/>
      <c r="I86" s="374"/>
      <c r="J86" s="127">
        <f>SUM(J81:J85)</f>
        <v>4042970</v>
      </c>
      <c r="K86" s="145"/>
      <c r="L86" s="46"/>
      <c r="M86" s="46"/>
      <c r="N86" s="46"/>
      <c r="O86" s="46"/>
    </row>
    <row r="87" spans="1:15" s="41" customFormat="1" ht="13.5" thickBot="1">
      <c r="A87" s="324"/>
      <c r="B87" s="325"/>
      <c r="C87" s="325"/>
      <c r="D87" s="325"/>
      <c r="E87" s="326"/>
      <c r="F87" s="309" t="s">
        <v>455</v>
      </c>
      <c r="G87" s="310"/>
      <c r="H87" s="310"/>
      <c r="I87" s="374"/>
      <c r="J87" s="127">
        <f>SUM(J27:J36,J38:J69)</f>
        <v>4043012.04</v>
      </c>
      <c r="K87" s="145"/>
      <c r="L87" s="46"/>
      <c r="M87" s="46"/>
      <c r="N87" s="46"/>
      <c r="O87" s="46"/>
    </row>
    <row r="88" spans="1:15" s="41" customFormat="1" ht="12.75">
      <c r="A88" s="327"/>
      <c r="B88" s="328"/>
      <c r="C88" s="328"/>
      <c r="D88" s="328"/>
      <c r="E88" s="329"/>
      <c r="F88" s="318" t="s">
        <v>337</v>
      </c>
      <c r="G88" s="319"/>
      <c r="H88" s="319"/>
      <c r="I88" s="320"/>
      <c r="J88" s="122">
        <f>J38+J39+J71+J72</f>
        <v>915000</v>
      </c>
      <c r="K88" s="46"/>
      <c r="L88" s="46"/>
      <c r="M88" s="46"/>
      <c r="N88" s="46"/>
      <c r="O88" s="46"/>
    </row>
    <row r="89" spans="10:11" s="41" customFormat="1" ht="12.75">
      <c r="J89" s="211"/>
      <c r="K89" s="138"/>
    </row>
    <row r="90" spans="8:10" s="41" customFormat="1" ht="12.75">
      <c r="H90" s="233"/>
      <c r="I90" s="234" t="s">
        <v>395</v>
      </c>
      <c r="J90" s="238">
        <f>J88/J86</f>
        <v>0.22631877060675692</v>
      </c>
    </row>
    <row r="91" spans="8:10" s="41" customFormat="1" ht="12.75">
      <c r="H91" s="233"/>
      <c r="I91" s="234" t="s">
        <v>394</v>
      </c>
      <c r="J91" s="238">
        <f>J82/J86</f>
        <v>0.034628008617427285</v>
      </c>
    </row>
    <row r="92" spans="1:15" s="41" customFormat="1" ht="15">
      <c r="A92" s="98"/>
      <c r="B92" s="98"/>
      <c r="C92" s="98"/>
      <c r="D92" s="98"/>
      <c r="E92" s="98"/>
      <c r="F92" s="98"/>
      <c r="G92" s="98"/>
      <c r="H92" s="96"/>
      <c r="I92" s="96"/>
      <c r="J92" s="97"/>
      <c r="K92" s="92"/>
      <c r="L92" s="93"/>
      <c r="M92" s="93"/>
      <c r="N92" s="94"/>
      <c r="O92" s="95"/>
    </row>
    <row r="93" spans="1:15" s="41" customFormat="1" ht="15">
      <c r="A93" s="340" t="s">
        <v>289</v>
      </c>
      <c r="B93" s="340"/>
      <c r="C93" s="340"/>
      <c r="D93" s="340"/>
      <c r="E93" s="340"/>
      <c r="F93" s="340"/>
      <c r="G93" s="340"/>
      <c r="H93" s="96"/>
      <c r="I93" s="96"/>
      <c r="J93" s="97"/>
      <c r="K93" s="92"/>
      <c r="L93" s="93"/>
      <c r="M93" s="93"/>
      <c r="N93" s="94"/>
      <c r="O93" s="95"/>
    </row>
    <row r="94" spans="1:15" s="41" customFormat="1" ht="15">
      <c r="A94" s="332" t="s">
        <v>338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</row>
    <row r="95" spans="1:15" s="41" customFormat="1" ht="1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1:15" s="41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7"/>
      <c r="K96" s="92"/>
      <c r="L96" s="93"/>
      <c r="M96" s="93"/>
      <c r="N96" s="94"/>
      <c r="O96" s="95"/>
    </row>
    <row r="97" spans="1:15" s="41" customFormat="1" ht="15">
      <c r="A97" s="341" t="s">
        <v>442</v>
      </c>
      <c r="B97" s="341"/>
      <c r="C97" s="341"/>
      <c r="D97" s="341"/>
      <c r="E97" s="341"/>
      <c r="F97" s="341"/>
      <c r="G97" s="96"/>
      <c r="H97" s="341"/>
      <c r="I97" s="341"/>
      <c r="J97" s="341"/>
      <c r="K97" s="92"/>
      <c r="L97" s="343"/>
      <c r="M97" s="343"/>
      <c r="N97" s="343"/>
      <c r="O97" s="343"/>
    </row>
    <row r="98" spans="1:15" s="41" customFormat="1" ht="15">
      <c r="A98" s="342" t="s">
        <v>290</v>
      </c>
      <c r="B98" s="342"/>
      <c r="C98" s="342"/>
      <c r="D98" s="342"/>
      <c r="E98" s="342"/>
      <c r="F98" s="342"/>
      <c r="G98" s="96"/>
      <c r="H98" s="344" t="s">
        <v>291</v>
      </c>
      <c r="I98" s="344"/>
      <c r="J98" s="344"/>
      <c r="K98" s="92"/>
      <c r="L98" s="280" t="s">
        <v>293</v>
      </c>
      <c r="M98" s="280"/>
      <c r="N98" s="280"/>
      <c r="O98" s="280"/>
    </row>
    <row r="99" spans="1:15" s="41" customFormat="1" ht="15">
      <c r="A99" s="96"/>
      <c r="B99" s="96"/>
      <c r="C99" s="96"/>
      <c r="D99" s="96"/>
      <c r="E99" s="96"/>
      <c r="F99" s="96"/>
      <c r="G99" s="96"/>
      <c r="H99" s="96"/>
      <c r="I99" s="96"/>
      <c r="J99" s="99" t="s">
        <v>292</v>
      </c>
      <c r="K99" s="92"/>
      <c r="L99" s="93"/>
      <c r="M99" s="93"/>
      <c r="N99" s="94"/>
      <c r="O99" s="95"/>
    </row>
    <row r="100" spans="1:15" s="41" customFormat="1" ht="18.75">
      <c r="A100" s="56"/>
      <c r="B100" s="56"/>
      <c r="C100" s="56"/>
      <c r="D100" s="51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41" customFormat="1" ht="15">
      <c r="A101" s="69"/>
      <c r="B101" s="58"/>
      <c r="C101" s="36"/>
      <c r="D101" s="36"/>
      <c r="E101" s="36"/>
      <c r="F101" s="38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41" customFormat="1" ht="15">
      <c r="A102" s="339"/>
      <c r="B102" s="339"/>
      <c r="C102" s="72"/>
      <c r="D102" s="36"/>
      <c r="E102" s="36"/>
      <c r="F102" s="59"/>
      <c r="G102" s="59"/>
      <c r="H102" s="59"/>
      <c r="I102" s="59"/>
      <c r="J102" s="60"/>
      <c r="K102" s="36"/>
      <c r="L102" s="36"/>
      <c r="M102" s="36"/>
      <c r="N102" s="36"/>
      <c r="O102" s="36"/>
    </row>
    <row r="103" spans="1:15" s="41" customFormat="1" ht="15">
      <c r="A103" s="339"/>
      <c r="B103" s="339"/>
      <c r="C103" s="72"/>
      <c r="D103" s="36"/>
      <c r="E103" s="36"/>
      <c r="F103" s="61"/>
      <c r="G103" s="61"/>
      <c r="H103" s="61"/>
      <c r="I103" s="61"/>
      <c r="J103" s="62"/>
      <c r="K103" s="36"/>
      <c r="L103" s="36"/>
      <c r="M103" s="36"/>
      <c r="N103" s="36"/>
      <c r="O103" s="36"/>
    </row>
    <row r="104" spans="1:15" s="41" customFormat="1" ht="15">
      <c r="A104" s="70"/>
      <c r="B104" s="36"/>
      <c r="C104" s="36"/>
      <c r="D104" s="36"/>
      <c r="E104" s="36"/>
      <c r="F104" s="63"/>
      <c r="G104" s="63"/>
      <c r="H104" s="63"/>
      <c r="I104" s="63"/>
      <c r="J104" s="64"/>
      <c r="K104" s="36"/>
      <c r="L104" s="36"/>
      <c r="M104" s="36"/>
      <c r="N104" s="36"/>
      <c r="O104" s="36"/>
    </row>
    <row r="105" spans="1:15" s="41" customFormat="1" ht="15" hidden="1">
      <c r="A105" s="70"/>
      <c r="B105" s="36"/>
      <c r="C105" s="36"/>
      <c r="D105" s="36"/>
      <c r="E105" s="36"/>
      <c r="F105" s="66"/>
      <c r="G105" s="66"/>
      <c r="H105" s="66"/>
      <c r="I105" s="66"/>
      <c r="J105" s="67"/>
      <c r="K105" s="36"/>
      <c r="L105" s="36"/>
      <c r="M105" s="36"/>
      <c r="N105" s="36"/>
      <c r="O105" s="36"/>
    </row>
    <row r="106" spans="1:15" s="41" customFormat="1" ht="15" hidden="1">
      <c r="A106" s="36"/>
      <c r="B106" s="36"/>
      <c r="C106" s="36"/>
      <c r="D106" s="36"/>
      <c r="E106" s="36"/>
      <c r="F106" s="65"/>
      <c r="G106" s="65"/>
      <c r="H106" s="65"/>
      <c r="I106" s="65"/>
      <c r="J106" s="68"/>
      <c r="K106" s="36"/>
      <c r="L106" s="36"/>
      <c r="M106" s="36"/>
      <c r="N106" s="36"/>
      <c r="O106" s="36"/>
    </row>
    <row r="107" spans="1:15" s="41" customFormat="1" ht="15" hidden="1">
      <c r="A107" s="36"/>
      <c r="B107" s="36"/>
      <c r="C107" s="36"/>
      <c r="D107" s="36"/>
      <c r="E107" s="36"/>
      <c r="F107" s="36"/>
      <c r="G107" s="71"/>
      <c r="H107" s="36"/>
      <c r="I107" s="36"/>
      <c r="J107" s="43"/>
      <c r="K107" s="36"/>
      <c r="L107" s="36"/>
      <c r="M107" s="36"/>
      <c r="N107" s="36"/>
      <c r="O107" s="36"/>
    </row>
    <row r="108" spans="1:10" ht="15" hidden="1">
      <c r="A108" s="219" t="s">
        <v>234</v>
      </c>
      <c r="B108" s="43">
        <f>J50+J51+J52+J54+J57+J66+J67+J76</f>
        <v>170900</v>
      </c>
      <c r="J108" s="44"/>
    </row>
    <row r="109" spans="1:2" ht="15" hidden="1">
      <c r="A109" s="261" t="s">
        <v>421</v>
      </c>
      <c r="B109" s="43">
        <f>J53+J55</f>
        <v>3100</v>
      </c>
    </row>
    <row r="110" spans="1:2" ht="15" hidden="1">
      <c r="A110" s="221" t="s">
        <v>407</v>
      </c>
      <c r="B110" s="43">
        <f>J56+J58+J59</f>
        <v>215000</v>
      </c>
    </row>
    <row r="111" spans="1:2" ht="15" hidden="1">
      <c r="A111" s="237" t="s">
        <v>224</v>
      </c>
      <c r="B111" s="71">
        <f>J60</f>
        <v>100000</v>
      </c>
    </row>
    <row r="112" spans="1:2" ht="15" hidden="1">
      <c r="A112" s="273" t="s">
        <v>430</v>
      </c>
      <c r="B112" s="71">
        <f>J61</f>
        <v>33600</v>
      </c>
    </row>
    <row r="113" spans="1:2" ht="15" hidden="1">
      <c r="A113" s="274" t="s">
        <v>329</v>
      </c>
      <c r="B113" s="43">
        <f>J62+J63</f>
        <v>21170</v>
      </c>
    </row>
    <row r="114" spans="1:2" ht="15" hidden="1">
      <c r="A114" s="262" t="s">
        <v>434</v>
      </c>
      <c r="B114" s="71">
        <f>J64</f>
        <v>5000</v>
      </c>
    </row>
    <row r="115" spans="1:2" ht="15" hidden="1">
      <c r="A115" s="261" t="s">
        <v>435</v>
      </c>
      <c r="B115" s="71">
        <f>J65</f>
        <v>5000</v>
      </c>
    </row>
    <row r="116" spans="1:2" ht="15" hidden="1">
      <c r="A116" s="228" t="s">
        <v>227</v>
      </c>
      <c r="B116" s="71">
        <f>J68</f>
        <v>35000</v>
      </c>
    </row>
    <row r="117" spans="1:2" ht="15.75" hidden="1" thickBot="1">
      <c r="A117" s="223" t="s">
        <v>445</v>
      </c>
      <c r="B117" s="71">
        <f>J69</f>
        <v>80000</v>
      </c>
    </row>
    <row r="118" ht="15" hidden="1">
      <c r="B118" s="43">
        <f>SUM(B108:B117)</f>
        <v>668770</v>
      </c>
    </row>
    <row r="119" ht="15" hidden="1"/>
  </sheetData>
  <sheetProtection/>
  <mergeCells count="132">
    <mergeCell ref="A102:B102"/>
    <mergeCell ref="A103:B103"/>
    <mergeCell ref="A93:G93"/>
    <mergeCell ref="A94:O94"/>
    <mergeCell ref="A97:F97"/>
    <mergeCell ref="H97:J97"/>
    <mergeCell ref="L97:O97"/>
    <mergeCell ref="A98:F98"/>
    <mergeCell ref="H98:J98"/>
    <mergeCell ref="L98:O98"/>
    <mergeCell ref="N76:N80"/>
    <mergeCell ref="A81:E88"/>
    <mergeCell ref="F81:I81"/>
    <mergeCell ref="F82:I82"/>
    <mergeCell ref="F83:I83"/>
    <mergeCell ref="F84:I84"/>
    <mergeCell ref="F85:I85"/>
    <mergeCell ref="F86:I86"/>
    <mergeCell ref="F87:I87"/>
    <mergeCell ref="F88:I88"/>
    <mergeCell ref="M64:M65"/>
    <mergeCell ref="O64:O65"/>
    <mergeCell ref="A70:O70"/>
    <mergeCell ref="K61:K62"/>
    <mergeCell ref="L61:L62"/>
    <mergeCell ref="M61:M62"/>
    <mergeCell ref="O61:O62"/>
    <mergeCell ref="B64:B65"/>
    <mergeCell ref="C64:C65"/>
    <mergeCell ref="E64:E65"/>
    <mergeCell ref="F64:F65"/>
    <mergeCell ref="G64:G65"/>
    <mergeCell ref="H64:H65"/>
    <mergeCell ref="C61:C62"/>
    <mergeCell ref="E61:E62"/>
    <mergeCell ref="F61:F62"/>
    <mergeCell ref="G61:G62"/>
    <mergeCell ref="H61:H62"/>
    <mergeCell ref="I61:I62"/>
    <mergeCell ref="I64:I65"/>
    <mergeCell ref="K64:K65"/>
    <mergeCell ref="L64:L65"/>
    <mergeCell ref="G54:G55"/>
    <mergeCell ref="H54:H55"/>
    <mergeCell ref="I54:I55"/>
    <mergeCell ref="K54:K55"/>
    <mergeCell ref="B54:B55"/>
    <mergeCell ref="C54:C55"/>
    <mergeCell ref="E54:E55"/>
    <mergeCell ref="F54:F55"/>
    <mergeCell ref="K52:K53"/>
    <mergeCell ref="L52:L53"/>
    <mergeCell ref="M52:M53"/>
    <mergeCell ref="O52:O53"/>
    <mergeCell ref="O54:O55"/>
    <mergeCell ref="B61:B62"/>
    <mergeCell ref="N50:N69"/>
    <mergeCell ref="B52:B53"/>
    <mergeCell ref="C52:C53"/>
    <mergeCell ref="E52:E53"/>
    <mergeCell ref="F52:F53"/>
    <mergeCell ref="G52:G53"/>
    <mergeCell ref="H52:H53"/>
    <mergeCell ref="I52:I53"/>
    <mergeCell ref="L48:L49"/>
    <mergeCell ref="M48:M49"/>
    <mergeCell ref="L54:L55"/>
    <mergeCell ref="M54:M55"/>
    <mergeCell ref="N48:N49"/>
    <mergeCell ref="O48:O49"/>
    <mergeCell ref="B48:B49"/>
    <mergeCell ref="C48:C49"/>
    <mergeCell ref="E48:E49"/>
    <mergeCell ref="F48:F49"/>
    <mergeCell ref="G48:G49"/>
    <mergeCell ref="H48:H49"/>
    <mergeCell ref="I48:I49"/>
    <mergeCell ref="K48:K49"/>
    <mergeCell ref="I45:I46"/>
    <mergeCell ref="K45:K46"/>
    <mergeCell ref="L45:L46"/>
    <mergeCell ref="M45:M46"/>
    <mergeCell ref="N45:N46"/>
    <mergeCell ref="O45:O46"/>
    <mergeCell ref="M23:M24"/>
    <mergeCell ref="A26:O26"/>
    <mergeCell ref="N32:N36"/>
    <mergeCell ref="A37:O37"/>
    <mergeCell ref="B45:B46"/>
    <mergeCell ref="C45:C46"/>
    <mergeCell ref="E45:E46"/>
    <mergeCell ref="F45:F46"/>
    <mergeCell ref="G45:G46"/>
    <mergeCell ref="H45:H46"/>
    <mergeCell ref="N21:N24"/>
    <mergeCell ref="O21:O24"/>
    <mergeCell ref="I22:I24"/>
    <mergeCell ref="J22:J24"/>
    <mergeCell ref="K22:K24"/>
    <mergeCell ref="L22:M22"/>
    <mergeCell ref="E21:M21"/>
    <mergeCell ref="L23:L24"/>
    <mergeCell ref="E22:E24"/>
    <mergeCell ref="F22:F24"/>
    <mergeCell ref="G22:G24"/>
    <mergeCell ref="H22:H24"/>
    <mergeCell ref="B16:F16"/>
    <mergeCell ref="B17:F17"/>
    <mergeCell ref="B18:F18"/>
    <mergeCell ref="B19:F19"/>
    <mergeCell ref="A21:A24"/>
    <mergeCell ref="B21:B24"/>
    <mergeCell ref="C21:C24"/>
    <mergeCell ref="D21:D24"/>
    <mergeCell ref="A12:O12"/>
    <mergeCell ref="A13:O13"/>
    <mergeCell ref="B15:F15"/>
    <mergeCell ref="A5:C5"/>
    <mergeCell ref="L5:O5"/>
    <mergeCell ref="A6:C6"/>
    <mergeCell ref="L6:O6"/>
    <mergeCell ref="A7:C7"/>
    <mergeCell ref="L7:O7"/>
    <mergeCell ref="A11:O11"/>
    <mergeCell ref="L1:O1"/>
    <mergeCell ref="N2:O2"/>
    <mergeCell ref="A3:C3"/>
    <mergeCell ref="L3:O3"/>
    <mergeCell ref="A4:C4"/>
    <mergeCell ref="L4:O4"/>
    <mergeCell ref="K9:O9"/>
    <mergeCell ref="A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Коровина Полина Михайловна</dc:creator>
  <cp:keywords/>
  <dc:description/>
  <cp:lastModifiedBy>user</cp:lastModifiedBy>
  <cp:lastPrinted>2015-11-26T09:23:01Z</cp:lastPrinted>
  <dcterms:created xsi:type="dcterms:W3CDTF">2012-09-28T04:47:46Z</dcterms:created>
  <dcterms:modified xsi:type="dcterms:W3CDTF">2015-11-26T12:30:23Z</dcterms:modified>
  <cp:category/>
  <cp:version/>
  <cp:contentType/>
  <cp:contentStatus/>
</cp:coreProperties>
</file>